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6" activeTab="0"/>
  </bookViews>
  <sheets>
    <sheet name="Гус 29" sheetId="1" r:id="rId1"/>
    <sheet name="гус36" sheetId="2" r:id="rId2"/>
    <sheet name="гус 47 к1" sheetId="3" r:id="rId3"/>
    <sheet name="Лев 26" sheetId="4" r:id="rId4"/>
    <sheet name="Лев 32" sheetId="5" r:id="rId5"/>
    <sheet name="Лев 46" sheetId="6" r:id="rId6"/>
    <sheet name="Окт 95к2" sheetId="7" r:id="rId7"/>
    <sheet name="Гус 39" sheetId="8" r:id="rId8"/>
    <sheet name="Гус 40" sheetId="9" r:id="rId9"/>
    <sheet name="Мож 71" sheetId="10" r:id="rId10"/>
    <sheet name="Окт 95к5" sheetId="11" r:id="rId11"/>
    <sheet name="Окт 95к3" sheetId="12" r:id="rId12"/>
  </sheets>
  <definedNames/>
  <calcPr fullCalcOnLoad="1"/>
</workbook>
</file>

<file path=xl/sharedStrings.xml><?xml version="1.0" encoding="utf-8"?>
<sst xmlns="http://schemas.openxmlformats.org/spreadsheetml/2006/main" count="698" uniqueCount="102">
  <si>
    <t>№ п/п</t>
  </si>
  <si>
    <t>Ед.измерения</t>
  </si>
  <si>
    <t>Объем</t>
  </si>
  <si>
    <t xml:space="preserve">Сроки выполнения работ </t>
  </si>
  <si>
    <t>ПЛАН   РАБОТ</t>
  </si>
  <si>
    <t>шт</t>
  </si>
  <si>
    <t>Уборка лестничных клеток</t>
  </si>
  <si>
    <t xml:space="preserve">подметание </t>
  </si>
  <si>
    <t>мытье полов</t>
  </si>
  <si>
    <t>1 раз в месяц</t>
  </si>
  <si>
    <t xml:space="preserve">ежедневно в течении года </t>
  </si>
  <si>
    <t xml:space="preserve">Уборка придомовой территории </t>
  </si>
  <si>
    <t xml:space="preserve">Вывоз и утилизация КГМ </t>
  </si>
  <si>
    <t>Вывоз и захоронение ТБО  (САХ)</t>
  </si>
  <si>
    <t>Уборка мусорокамер</t>
  </si>
  <si>
    <t>Мероприятия,запланированные на  отчетный год</t>
  </si>
  <si>
    <t>Запланировано (тыс.руб)</t>
  </si>
  <si>
    <t>Причины отклонения</t>
  </si>
  <si>
    <t>Ремонт системы отопления,ХВС,ГВС,канализации,электроснабжения</t>
  </si>
  <si>
    <t>ежемесячно</t>
  </si>
  <si>
    <t xml:space="preserve">Ремонт системы отопления,ХВС,ГВС,канализации,электроснабжения </t>
  </si>
  <si>
    <t>Запланировано всего на год (тыс.руб)</t>
  </si>
  <si>
    <t xml:space="preserve">аварийно-техническое обслуживание </t>
  </si>
  <si>
    <t>1раз в неделю</t>
  </si>
  <si>
    <t>локализация аварий по обращению</t>
  </si>
  <si>
    <t>Необходимость работы ежедневно</t>
  </si>
  <si>
    <t xml:space="preserve">Противопожарные мероприятия </t>
  </si>
  <si>
    <t>Дератизация,дезинфекция,дезинсекция</t>
  </si>
  <si>
    <t xml:space="preserve">По заявкам жителей </t>
  </si>
  <si>
    <t>Ремонт и обслуживание сетей ВДГО</t>
  </si>
  <si>
    <t>Согласно плана -графика проверки Тверьоблгаз"</t>
  </si>
  <si>
    <t>Ремонт и содержание  системы отопления,ХВС,ГВС,канализации,электроснабжения</t>
  </si>
  <si>
    <t>Ремонт и содержание  системы отопления,ХВС,ГВС,канализации,электроснабжения,вентиляции</t>
  </si>
  <si>
    <t xml:space="preserve">Ремонт констр.элем </t>
  </si>
  <si>
    <t>Вывоз мусора</t>
  </si>
  <si>
    <t>ИТОГО</t>
  </si>
  <si>
    <t>Благоустройство</t>
  </si>
  <si>
    <t>Необходимость выполнения работ в большем объеме</t>
  </si>
  <si>
    <t>Отвод ливневых вод</t>
  </si>
  <si>
    <t>Обслуживание электроплит</t>
  </si>
  <si>
    <t>в течение года</t>
  </si>
  <si>
    <t>Обследование плит ВДГО производится 1 раз в 2 года</t>
  </si>
  <si>
    <t xml:space="preserve">ежедневно в течение года </t>
  </si>
  <si>
    <t>ежедневно в течение года</t>
  </si>
  <si>
    <t>ежедневно</t>
  </si>
  <si>
    <t>КГМ</t>
  </si>
  <si>
    <t>ТБО</t>
  </si>
  <si>
    <t xml:space="preserve">Фактическое выполнение работ </t>
  </si>
  <si>
    <t>Фактическое выполнение работ</t>
  </si>
  <si>
    <t xml:space="preserve">ПЛАН   РАБОТ  </t>
  </si>
  <si>
    <t xml:space="preserve">                                   по текущему ремонту и содержанию на ноябрь - декабрь 2013 гг. на доме по адресу:бульвар Гусева,д.29</t>
  </si>
  <si>
    <t xml:space="preserve">                                   по текущему ремонту и содержанию на ноябрь - декабрь 2013 гг. на доме по адресу:бульвар Гусева,д.36</t>
  </si>
  <si>
    <t xml:space="preserve">                                   по текущему ремонту и содержанию на ноябрь - декабрь 2013 гг. на доме по адресу:бульвар Гусева,д.47,корп.1</t>
  </si>
  <si>
    <t xml:space="preserve">                                   по текущему ремонту и содержанию на ноябрь - декабрь 2013 гг. на доме по адресу:ул.Левитана,д.26</t>
  </si>
  <si>
    <t xml:space="preserve">                                   по текущему ремонту и содержанию на ноябрь - декабрь 2013 гг. на доме по адресу:ул.Левитана,д.32</t>
  </si>
  <si>
    <t xml:space="preserve">                                   по текущему ремонту и содержанию на ноябрь - декабрь 2013 гг. на доме по адресу:ул.Левитана,д.46</t>
  </si>
  <si>
    <t xml:space="preserve">                                   по текущему ремонту и содержанию на ноябрь - декабрь 2013 гг. на доме по адресу:Октябрьский пр-т,д.95,корп.2.</t>
  </si>
  <si>
    <t xml:space="preserve">                                   по текущему ремонту и содержанию на ноябрь - декабрь 2013 гг. на доме по адресу:бульвар Гусева,д.39</t>
  </si>
  <si>
    <t>по текущему ремонту и содержанию на ноябрь - декабрь 2013 гг. на доме по адресу:бульвар Гусева,д.40</t>
  </si>
  <si>
    <t>по текущему ремонту и содержанию на ноябрь - декабрь 2013 гг. на доме по адресу:ул.Можайского,д.71</t>
  </si>
  <si>
    <t xml:space="preserve">                                   по текущему ремонту и содержанию на ноябрь - декабрь 2013 гг. на доме по адресу:Октябрьский пр-т,д.95,корп.5.</t>
  </si>
  <si>
    <t>по текущему ремонту и содержанию на ноябрь - декабрь 2013 гг. на доме по адресу:Октябрьский пр-т,д.95,корп.3.</t>
  </si>
  <si>
    <t>Ремонт швов - 26,2</t>
  </si>
  <si>
    <t>Фактическая стоимость работ за ноябрь - декабрь 2013 г(тыс.руб)</t>
  </si>
  <si>
    <t>Фактическая стоимость работ за ноябрь - декабрь 2013 г (тыс.руб)</t>
  </si>
  <si>
    <t>Фактическая стоимость работ ноябрь - декабрь 2013 г (тыс.руб)</t>
  </si>
  <si>
    <t>непредвиденные расходы - 1,1</t>
  </si>
  <si>
    <t xml:space="preserve">Ремонт ВДС - 58,88 Лампочки (131) - 0,54 Патроны (2) - 0,44             Профосмотры:      крыша - 2,37      техподполье - 3,28   Эл/щитовая - 1,74 </t>
  </si>
  <si>
    <t>Ремонт ВДС - 18,09                        Лампочки (2) - 0,01                Проверка вентканала - 0,42                           Патрон (1) - 0,21            Профосмотры:        крыша - 0,9      техподполье - 1,17   Эл/щитовая - 0,61</t>
  </si>
  <si>
    <t xml:space="preserve">Ремонт рам - 0,85 </t>
  </si>
  <si>
    <t xml:space="preserve"> Ремонт ВДС - 4,94  Лампочки (10) - 0,28   Патрон (1) - 0,21      Профосмотры:          крыша - 0,91      техподполье - 1   Эл/щитовая - 0,61 </t>
  </si>
  <si>
    <t>Ремонт ВДС - 54,06 Лампочки (13) - 0,1 Профосмотры:        крыша - 1,06     техподполье - 2,62  Эл/щитовая - 1,76</t>
  </si>
  <si>
    <t xml:space="preserve">Ремонт ВДС - 15,81 Лампочки (25) - 0,18   Патрон (1) - 0,22 Профосмотры:        крыша - 0,38                                техподполье - 0,72   Эл/щитовая - 0,59 </t>
  </si>
  <si>
    <t>непредвиденные расходы - 0,68</t>
  </si>
  <si>
    <t xml:space="preserve">Замки (1) - 0,37  Ремонт решетки - 1,7    </t>
  </si>
  <si>
    <t xml:space="preserve">Ремонт ВДС - 31,62 Лампочки (6) - 0,05               Профосмотры:           крыша - 2,02                                техподполье - 1,81   Эл/щитовая - 1,17 </t>
  </si>
  <si>
    <t>Замок (1) - 0,37   Засыпка отмостки - 0,76</t>
  </si>
  <si>
    <t>Ремонт ВДС - 10,27        Лампочки (7) - 0,05     Патрон (6) - 1,32 Профосмотры:           крыша - 0,47                                техподполье - 0,73   Эл/щитовая - 0,61</t>
  </si>
  <si>
    <t xml:space="preserve">Ремонт ВДС - 61,07 Лампочки (71) - 0,55         Патроны (2) - 0,43   Сжим (3) - 0,24                             Профосмотры:           крыша - 2,81                                техподполье - 3,61               Эл/щитовая - 2,33 </t>
  </si>
  <si>
    <t xml:space="preserve">Ремонт двери - 1,7 </t>
  </si>
  <si>
    <t>Ремонт ВДС - 41,03 Лампочки (35) - 0,27                    Патрон (1) - 0,21                              Автомат (1) - 1,95                                     Проверка и прочистка вентканала - 0,85    Сжим (9) - 0,79     Вставка (1) - 1,07         Профосмотры:           крыша - 2,69                                техподполье - 2,53               Эл/щитовая - 0,58</t>
  </si>
  <si>
    <t>Смена стекол (1,1) - 0,41                                       Заделка отверстий - 0,57                               Космет.ремонт - 66,86</t>
  </si>
  <si>
    <t>непредвиденные расходы - 12,7</t>
  </si>
  <si>
    <t xml:space="preserve">Ремонт двери - 1,49 Демонтаж урны - 0,32  Ремонт рам и двери - 3,19                            Ремонт сушилок - 0,85 Установка пружины - 0,15         </t>
  </si>
  <si>
    <t>Демонтаж битых стекол - 2,55                                                  Заделка отверстий - 0,21                                                    Смена стекол (31) - 17,57                     Установка рам - 2,7 Непредвиденные расходы - 40,63</t>
  </si>
  <si>
    <t>непредвиденные расходы - 0,81</t>
  </si>
  <si>
    <t>Ремонт рам - 1,7       Смена стекол (6,5) - 3,83                      Установка рам - 1,04 Установка дверей - 4,97 непредвиденные расходы - 44,89</t>
  </si>
  <si>
    <t>непредвиденные расходы - 34,73</t>
  </si>
  <si>
    <t xml:space="preserve"> Замок (1) - 0,37 непредвиденные расходы -2,28</t>
  </si>
  <si>
    <t>Ремонт кровли (1,5) - 0,46                              Смена стекол (3,1) - 1,93                        непредвиденные расходы - 32,66</t>
  </si>
  <si>
    <t xml:space="preserve"> Замок (2) - 0,9      непредвиденные расходы -1,05         </t>
  </si>
  <si>
    <t>Космет.ремонт - 33,69 непредвиденные расходы - 15,53</t>
  </si>
  <si>
    <t>Ремонт ВДС - 8,55 Лампочки (46) - 0,13  Проверка вент-ции - 0,85                                      Сжим (5) - 0,39           Профосмотры:        крыша - 1,46      техподполье - 1,77   Эл/щитовая - 0,58</t>
  </si>
  <si>
    <t>Ремонт ВДС - 10,73 Лампочки (32) - 0,14  Проверка вентканала  0,85         Профосмотры:     крыша - 0,47     техподполье - 0,73   Эл/щитовая - 0,61</t>
  </si>
  <si>
    <t>непредвиденные расходы - 0,66</t>
  </si>
  <si>
    <t>непредвиденные расходы - 20,25</t>
  </si>
  <si>
    <t>Навеска двери - 0,73 Смена стекол (0,5) - 0,19        Непредвиденные расходы - 6,45</t>
  </si>
  <si>
    <t xml:space="preserve">Замки (3) - 1,11 непредвиденные расходы -1,12 </t>
  </si>
  <si>
    <t>непредвиденные расходы - 16,92</t>
  </si>
  <si>
    <t>непредвиденные расходы - 12,72</t>
  </si>
  <si>
    <t xml:space="preserve">Ремонт ВДС - 31,8 Лампочки (4) - 0,03 Патрон (1) - 0,21       Профосмотры:           крыша - 2,02                                техподполье - 1,81               Эл/щитовая - 1,17 </t>
  </si>
  <si>
    <t>Приложение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</si>
</sst>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,"/>
    <numFmt numFmtId="171" formatCode="0.000"/>
    <numFmt numFmtId="172" formatCode="0.0000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9"/>
      <color indexed="57"/>
      <name val="Arial Cyr"/>
      <family val="0"/>
    </font>
    <font>
      <sz val="9"/>
      <color indexed="17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2" fontId="6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28" xfId="0" applyFont="1" applyBorder="1" applyAlignment="1">
      <alignment horizontal="left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 wrapText="1"/>
    </xf>
    <xf numFmtId="0" fontId="7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/>
    </xf>
    <xf numFmtId="2" fontId="6" fillId="0" borderId="23" xfId="0" applyNumberFormat="1" applyFont="1" applyBorder="1" applyAlignment="1">
      <alignment horizontal="center" wrapText="1"/>
    </xf>
    <xf numFmtId="2" fontId="7" fillId="0" borderId="28" xfId="0" applyNumberFormat="1" applyFont="1" applyBorder="1" applyAlignment="1">
      <alignment horizontal="left" wrapText="1"/>
    </xf>
    <xf numFmtId="2" fontId="7" fillId="0" borderId="14" xfId="52" applyNumberFormat="1" applyFont="1" applyBorder="1" applyAlignment="1">
      <alignment horizontal="center" wrapText="1"/>
      <protection/>
    </xf>
    <xf numFmtId="0" fontId="7" fillId="0" borderId="24" xfId="0" applyFont="1" applyFill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4" xfId="52" applyFont="1" applyBorder="1" applyAlignment="1">
      <alignment horizontal="left" wrapText="1"/>
      <protection/>
    </xf>
    <xf numFmtId="2" fontId="7" fillId="0" borderId="14" xfId="52" applyNumberFormat="1" applyFont="1" applyBorder="1" applyAlignment="1">
      <alignment horizontal="center"/>
      <protection/>
    </xf>
    <xf numFmtId="0" fontId="7" fillId="0" borderId="25" xfId="0" applyNumberFormat="1" applyFon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7" fillId="33" borderId="14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2" fontId="10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7" fillId="0" borderId="14" xfId="52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right"/>
    </xf>
    <xf numFmtId="0" fontId="7" fillId="0" borderId="18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31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3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34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1" fillId="0" borderId="3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0" borderId="3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31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2" fontId="0" fillId="0" borderId="13" xfId="0" applyNumberFormat="1" applyFont="1" applyBorder="1" applyAlignment="1">
      <alignment horizontal="center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2" fontId="7" fillId="0" borderId="18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2" fontId="7" fillId="33" borderId="31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2" fontId="7" fillId="0" borderId="18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работ годово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0" customWidth="1"/>
    <col min="6" max="6" width="10.75390625" style="1" customWidth="1"/>
    <col min="7" max="7" width="20.75390625" style="0" customWidth="1"/>
    <col min="8" max="8" width="15.75390625" style="1" customWidth="1"/>
    <col min="9" max="9" width="15.75390625" style="0" customWidth="1"/>
  </cols>
  <sheetData>
    <row r="1" spans="1:9" ht="15">
      <c r="A1" s="116" t="s">
        <v>101</v>
      </c>
      <c r="B1" s="116"/>
      <c r="C1" s="116"/>
      <c r="D1" s="116"/>
      <c r="E1" s="116"/>
      <c r="F1" s="116"/>
      <c r="G1" s="116"/>
      <c r="H1" s="116"/>
      <c r="I1" s="116"/>
    </row>
    <row r="2" spans="1:9" ht="15.75">
      <c r="A2" s="125" t="s">
        <v>4</v>
      </c>
      <c r="B2" s="125"/>
      <c r="C2" s="125"/>
      <c r="D2" s="125"/>
      <c r="E2" s="125"/>
      <c r="F2" s="125"/>
      <c r="G2" s="125"/>
      <c r="H2" s="125"/>
      <c r="I2" s="125"/>
    </row>
    <row r="3" spans="1:9" ht="13.5" thickBot="1">
      <c r="A3" s="126" t="s">
        <v>50</v>
      </c>
      <c r="B3" s="126"/>
      <c r="C3" s="126"/>
      <c r="D3" s="126"/>
      <c r="E3" s="126"/>
      <c r="F3" s="126"/>
      <c r="G3" s="126"/>
      <c r="H3" s="126"/>
      <c r="I3" s="126"/>
    </row>
    <row r="4" spans="1:9" s="57" customFormat="1" ht="77.25" thickBot="1">
      <c r="A4" s="56" t="s">
        <v>0</v>
      </c>
      <c r="B4" s="27" t="s">
        <v>15</v>
      </c>
      <c r="C4" s="27" t="s">
        <v>1</v>
      </c>
      <c r="D4" s="56" t="s">
        <v>2</v>
      </c>
      <c r="E4" s="27" t="s">
        <v>3</v>
      </c>
      <c r="F4" s="27" t="s">
        <v>16</v>
      </c>
      <c r="G4" s="27" t="s">
        <v>47</v>
      </c>
      <c r="H4" s="27" t="s">
        <v>63</v>
      </c>
      <c r="I4" s="27" t="s">
        <v>17</v>
      </c>
    </row>
    <row r="5" spans="1:9" ht="13.5" thickBot="1">
      <c r="A5" s="7">
        <v>1</v>
      </c>
      <c r="B5" s="58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18">
        <v>8</v>
      </c>
      <c r="I5" s="8">
        <v>9</v>
      </c>
    </row>
    <row r="6" spans="1:9" ht="108">
      <c r="A6" s="39">
        <v>1</v>
      </c>
      <c r="B6" s="61" t="s">
        <v>32</v>
      </c>
      <c r="C6" s="9"/>
      <c r="D6" s="9"/>
      <c r="E6" s="9" t="s">
        <v>19</v>
      </c>
      <c r="F6" s="103">
        <v>13.72</v>
      </c>
      <c r="G6" s="15" t="s">
        <v>92</v>
      </c>
      <c r="H6" s="103">
        <f>8.55+0.13+0.85+0.39+1.46+1.77+0.58</f>
        <v>13.730000000000002</v>
      </c>
      <c r="I6" s="40" t="s">
        <v>37</v>
      </c>
    </row>
    <row r="7" spans="1:9" ht="48">
      <c r="A7" s="39">
        <v>2</v>
      </c>
      <c r="B7" s="61" t="s">
        <v>36</v>
      </c>
      <c r="C7" s="9"/>
      <c r="D7" s="9"/>
      <c r="E7" s="9" t="s">
        <v>40</v>
      </c>
      <c r="F7" s="103">
        <v>0.94</v>
      </c>
      <c r="G7" s="15" t="s">
        <v>66</v>
      </c>
      <c r="H7" s="68">
        <v>1.1</v>
      </c>
      <c r="I7" s="40" t="s">
        <v>37</v>
      </c>
    </row>
    <row r="8" spans="1:9" ht="48">
      <c r="A8" s="39">
        <v>3</v>
      </c>
      <c r="B8" s="61" t="s">
        <v>33</v>
      </c>
      <c r="C8" s="9"/>
      <c r="D8" s="9"/>
      <c r="E8" s="9" t="s">
        <v>40</v>
      </c>
      <c r="F8" s="103">
        <v>12.68</v>
      </c>
      <c r="G8" s="15" t="s">
        <v>82</v>
      </c>
      <c r="H8" s="68">
        <v>12.7</v>
      </c>
      <c r="I8" s="40" t="s">
        <v>37</v>
      </c>
    </row>
    <row r="9" spans="1:9" ht="24">
      <c r="A9" s="133">
        <v>4</v>
      </c>
      <c r="B9" s="131" t="s">
        <v>6</v>
      </c>
      <c r="C9" s="117" t="s">
        <v>7</v>
      </c>
      <c r="D9" s="118"/>
      <c r="E9" s="14" t="s">
        <v>42</v>
      </c>
      <c r="F9" s="123">
        <v>7.65</v>
      </c>
      <c r="G9" s="14" t="s">
        <v>44</v>
      </c>
      <c r="H9" s="119">
        <v>7.65</v>
      </c>
      <c r="I9" s="51"/>
    </row>
    <row r="10" spans="1:9" ht="12.75">
      <c r="A10" s="134"/>
      <c r="B10" s="132"/>
      <c r="C10" s="121" t="s">
        <v>8</v>
      </c>
      <c r="D10" s="122"/>
      <c r="E10" s="11" t="s">
        <v>9</v>
      </c>
      <c r="F10" s="124"/>
      <c r="G10" s="11" t="s">
        <v>9</v>
      </c>
      <c r="H10" s="120"/>
      <c r="I10" s="51"/>
    </row>
    <row r="11" spans="1:9" ht="24">
      <c r="A11" s="41">
        <v>5</v>
      </c>
      <c r="B11" s="63" t="s">
        <v>11</v>
      </c>
      <c r="C11" s="11"/>
      <c r="D11" s="14"/>
      <c r="E11" s="14" t="s">
        <v>42</v>
      </c>
      <c r="F11" s="103">
        <v>14.25</v>
      </c>
      <c r="G11" s="14" t="s">
        <v>44</v>
      </c>
      <c r="H11" s="80">
        <v>14.25</v>
      </c>
      <c r="I11" s="51"/>
    </row>
    <row r="12" spans="1:9" ht="12.75">
      <c r="A12" s="127">
        <v>6</v>
      </c>
      <c r="B12" s="129" t="s">
        <v>34</v>
      </c>
      <c r="C12" s="121" t="s">
        <v>45</v>
      </c>
      <c r="D12" s="122"/>
      <c r="E12" s="11" t="s">
        <v>23</v>
      </c>
      <c r="F12" s="123">
        <v>21.48</v>
      </c>
      <c r="G12" s="11" t="s">
        <v>23</v>
      </c>
      <c r="H12" s="119">
        <v>23.03</v>
      </c>
      <c r="I12" s="135" t="s">
        <v>37</v>
      </c>
    </row>
    <row r="13" spans="1:9" ht="24">
      <c r="A13" s="128"/>
      <c r="B13" s="130"/>
      <c r="C13" s="121" t="s">
        <v>46</v>
      </c>
      <c r="D13" s="122"/>
      <c r="E13" s="14" t="s">
        <v>42</v>
      </c>
      <c r="F13" s="124"/>
      <c r="G13" s="14" t="s">
        <v>42</v>
      </c>
      <c r="H13" s="120"/>
      <c r="I13" s="136"/>
    </row>
    <row r="14" spans="1:9" ht="36">
      <c r="A14" s="41">
        <v>7</v>
      </c>
      <c r="B14" s="62" t="s">
        <v>22</v>
      </c>
      <c r="C14" s="11"/>
      <c r="D14" s="11"/>
      <c r="E14" s="14" t="s">
        <v>24</v>
      </c>
      <c r="F14" s="103">
        <v>9.32</v>
      </c>
      <c r="G14" s="14" t="s">
        <v>44</v>
      </c>
      <c r="H14" s="103">
        <v>9.32</v>
      </c>
      <c r="I14" s="40" t="s">
        <v>25</v>
      </c>
    </row>
    <row r="15" spans="1:9" ht="48">
      <c r="A15" s="41">
        <v>8</v>
      </c>
      <c r="B15" s="62" t="s">
        <v>26</v>
      </c>
      <c r="C15" s="12"/>
      <c r="D15" s="11"/>
      <c r="E15" s="11" t="s">
        <v>19</v>
      </c>
      <c r="F15" s="103">
        <v>0.84</v>
      </c>
      <c r="G15" s="11" t="s">
        <v>19</v>
      </c>
      <c r="H15" s="79">
        <v>3.46</v>
      </c>
      <c r="I15" s="40" t="s">
        <v>37</v>
      </c>
    </row>
    <row r="16" spans="1:9" ht="48">
      <c r="A16" s="41">
        <v>9</v>
      </c>
      <c r="B16" s="37" t="s">
        <v>27</v>
      </c>
      <c r="C16" s="12"/>
      <c r="D16" s="11"/>
      <c r="E16" s="14" t="s">
        <v>28</v>
      </c>
      <c r="F16" s="103">
        <v>0.84</v>
      </c>
      <c r="G16" s="14" t="s">
        <v>28</v>
      </c>
      <c r="H16" s="106">
        <v>2.39</v>
      </c>
      <c r="I16" s="40" t="s">
        <v>37</v>
      </c>
    </row>
    <row r="17" spans="1:9" ht="12.75">
      <c r="A17" s="41">
        <v>10</v>
      </c>
      <c r="B17" s="37" t="s">
        <v>38</v>
      </c>
      <c r="C17" s="12"/>
      <c r="D17" s="11"/>
      <c r="E17" s="14"/>
      <c r="F17" s="103">
        <v>2.2</v>
      </c>
      <c r="G17" s="14"/>
      <c r="H17" s="106">
        <v>2.2</v>
      </c>
      <c r="I17" s="51"/>
    </row>
    <row r="18" spans="1:9" ht="48">
      <c r="A18" s="41">
        <v>11</v>
      </c>
      <c r="B18" s="37" t="s">
        <v>29</v>
      </c>
      <c r="C18" s="12"/>
      <c r="D18" s="11"/>
      <c r="E18" s="14" t="s">
        <v>30</v>
      </c>
      <c r="F18" s="103">
        <v>5.87</v>
      </c>
      <c r="G18" s="14" t="s">
        <v>30</v>
      </c>
      <c r="H18" s="114"/>
      <c r="I18" s="40" t="s">
        <v>41</v>
      </c>
    </row>
    <row r="19" spans="1:9" ht="13.5" thickBot="1">
      <c r="A19" s="64"/>
      <c r="B19" s="74" t="s">
        <v>35</v>
      </c>
      <c r="C19" s="43"/>
      <c r="D19" s="65"/>
      <c r="E19" s="66"/>
      <c r="F19" s="44">
        <f>SUM(F6:F18)</f>
        <v>89.79</v>
      </c>
      <c r="G19" s="66"/>
      <c r="H19" s="44">
        <f>SUM(H6:H18)</f>
        <v>89.83</v>
      </c>
      <c r="I19" s="67"/>
    </row>
    <row r="20" spans="2:5" ht="12.75">
      <c r="B20" s="29"/>
      <c r="C20" s="2"/>
      <c r="D20" s="2"/>
      <c r="E20" s="21"/>
    </row>
    <row r="21" spans="2:5" ht="12.75">
      <c r="B21" s="34"/>
      <c r="C21" s="4"/>
      <c r="D21" s="3"/>
      <c r="E21" s="22"/>
    </row>
  </sheetData>
  <sheetProtection/>
  <mergeCells count="16">
    <mergeCell ref="B9:B10"/>
    <mergeCell ref="A9:A10"/>
    <mergeCell ref="I12:I13"/>
    <mergeCell ref="F9:F10"/>
    <mergeCell ref="H9:H10"/>
    <mergeCell ref="C10:D10"/>
    <mergeCell ref="A1:I1"/>
    <mergeCell ref="C9:D9"/>
    <mergeCell ref="H12:H13"/>
    <mergeCell ref="C13:D13"/>
    <mergeCell ref="C12:D12"/>
    <mergeCell ref="F12:F13"/>
    <mergeCell ref="A2:I2"/>
    <mergeCell ref="A3:I3"/>
    <mergeCell ref="A12:A13"/>
    <mergeCell ref="B12:B13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I18"/>
  <sheetViews>
    <sheetView zoomScalePageLayoutView="0" workbookViewId="0" topLeftCell="A13">
      <selection activeCell="A19" sqref="A19:IV33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1" customWidth="1"/>
    <col min="7" max="7" width="20.75390625" style="23" customWidth="1"/>
    <col min="8" max="8" width="15.75390625" style="1" customWidth="1"/>
    <col min="9" max="9" width="15.75390625" style="57" customWidth="1"/>
  </cols>
  <sheetData>
    <row r="1" spans="1:9" ht="15.75">
      <c r="A1" s="125" t="s">
        <v>4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59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77.25" thickBot="1">
      <c r="A3" s="56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27" t="s">
        <v>21</v>
      </c>
      <c r="G3" s="27" t="s">
        <v>48</v>
      </c>
      <c r="H3" s="27" t="s">
        <v>64</v>
      </c>
      <c r="I3" s="27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18">
        <v>8</v>
      </c>
      <c r="I4" s="8">
        <v>9</v>
      </c>
    </row>
    <row r="5" spans="1:9" ht="96">
      <c r="A5" s="45">
        <v>1</v>
      </c>
      <c r="B5" s="76" t="s">
        <v>20</v>
      </c>
      <c r="C5" s="52"/>
      <c r="D5" s="54"/>
      <c r="E5" s="54" t="s">
        <v>19</v>
      </c>
      <c r="F5" s="96">
        <v>70.8</v>
      </c>
      <c r="G5" s="52" t="s">
        <v>78</v>
      </c>
      <c r="H5" s="96">
        <f>61.07+0.55+0.43+2.81+3.61+2.33</f>
        <v>70.8</v>
      </c>
      <c r="I5" s="40" t="s">
        <v>37</v>
      </c>
    </row>
    <row r="6" spans="1:9" ht="48">
      <c r="A6" s="41">
        <v>2</v>
      </c>
      <c r="B6" s="37" t="s">
        <v>36</v>
      </c>
      <c r="C6" s="14"/>
      <c r="D6" s="11"/>
      <c r="E6" s="9" t="s">
        <v>40</v>
      </c>
      <c r="F6" s="68">
        <v>2.64</v>
      </c>
      <c r="G6" s="15" t="s">
        <v>88</v>
      </c>
      <c r="H6" s="68">
        <f>0.37+2.28</f>
        <v>2.65</v>
      </c>
      <c r="I6" s="40" t="s">
        <v>37</v>
      </c>
    </row>
    <row r="7" spans="1:9" ht="60">
      <c r="A7" s="41">
        <v>3</v>
      </c>
      <c r="B7" s="37" t="s">
        <v>33</v>
      </c>
      <c r="C7" s="14"/>
      <c r="D7" s="11"/>
      <c r="E7" s="9" t="s">
        <v>40</v>
      </c>
      <c r="F7" s="68">
        <v>67.04</v>
      </c>
      <c r="G7" s="15" t="s">
        <v>81</v>
      </c>
      <c r="H7" s="68">
        <f>0.41+0.57+66.86</f>
        <v>67.84</v>
      </c>
      <c r="I7" s="40" t="s">
        <v>37</v>
      </c>
    </row>
    <row r="8" spans="1:9" ht="24">
      <c r="A8" s="133">
        <v>4</v>
      </c>
      <c r="B8" s="131" t="s">
        <v>6</v>
      </c>
      <c r="C8" s="117" t="s">
        <v>7</v>
      </c>
      <c r="D8" s="118"/>
      <c r="E8" s="14" t="s">
        <v>42</v>
      </c>
      <c r="F8" s="119">
        <v>27.49</v>
      </c>
      <c r="G8" s="14" t="s">
        <v>44</v>
      </c>
      <c r="H8" s="119">
        <v>27.49</v>
      </c>
      <c r="I8" s="51"/>
    </row>
    <row r="9" spans="1:9" ht="12.75">
      <c r="A9" s="134"/>
      <c r="B9" s="132"/>
      <c r="C9" s="117" t="s">
        <v>8</v>
      </c>
      <c r="D9" s="118"/>
      <c r="E9" s="11" t="s">
        <v>9</v>
      </c>
      <c r="F9" s="120"/>
      <c r="G9" s="11" t="s">
        <v>9</v>
      </c>
      <c r="H9" s="120"/>
      <c r="I9" s="51"/>
    </row>
    <row r="10" spans="1:9" ht="24">
      <c r="A10" s="41">
        <v>5</v>
      </c>
      <c r="B10" s="86" t="s">
        <v>11</v>
      </c>
      <c r="C10" s="11"/>
      <c r="D10" s="16"/>
      <c r="E10" s="14" t="s">
        <v>42</v>
      </c>
      <c r="F10" s="80">
        <v>51.97</v>
      </c>
      <c r="G10" s="14" t="s">
        <v>44</v>
      </c>
      <c r="H10" s="80">
        <v>51.97</v>
      </c>
      <c r="I10" s="51"/>
    </row>
    <row r="11" spans="1:9" ht="12.75">
      <c r="A11" s="127">
        <v>6</v>
      </c>
      <c r="B11" s="129" t="s">
        <v>34</v>
      </c>
      <c r="C11" s="121" t="s">
        <v>45</v>
      </c>
      <c r="D11" s="122"/>
      <c r="E11" s="11" t="s">
        <v>23</v>
      </c>
      <c r="F11" s="143">
        <v>77.21</v>
      </c>
      <c r="G11" s="11" t="s">
        <v>23</v>
      </c>
      <c r="H11" s="119">
        <v>96.05</v>
      </c>
      <c r="I11" s="135" t="s">
        <v>37</v>
      </c>
    </row>
    <row r="12" spans="1:9" ht="24">
      <c r="A12" s="128"/>
      <c r="B12" s="130"/>
      <c r="C12" s="121" t="s">
        <v>46</v>
      </c>
      <c r="D12" s="122"/>
      <c r="E12" s="14" t="s">
        <v>42</v>
      </c>
      <c r="F12" s="144"/>
      <c r="G12" s="14" t="s">
        <v>44</v>
      </c>
      <c r="H12" s="120"/>
      <c r="I12" s="136"/>
    </row>
    <row r="13" spans="1:9" ht="36">
      <c r="A13" s="41">
        <v>7</v>
      </c>
      <c r="B13" s="62" t="s">
        <v>22</v>
      </c>
      <c r="C13" s="11"/>
      <c r="D13" s="13"/>
      <c r="E13" s="14" t="s">
        <v>24</v>
      </c>
      <c r="F13" s="79">
        <v>33.9</v>
      </c>
      <c r="G13" s="14" t="s">
        <v>44</v>
      </c>
      <c r="H13" s="79">
        <v>33.9</v>
      </c>
      <c r="I13" s="40" t="s">
        <v>25</v>
      </c>
    </row>
    <row r="14" spans="1:9" ht="48">
      <c r="A14" s="41">
        <v>8</v>
      </c>
      <c r="B14" s="62" t="s">
        <v>26</v>
      </c>
      <c r="C14" s="12"/>
      <c r="D14" s="11"/>
      <c r="E14" s="11" t="s">
        <v>19</v>
      </c>
      <c r="F14" s="79">
        <v>3.01</v>
      </c>
      <c r="G14" s="11" t="s">
        <v>19</v>
      </c>
      <c r="H14" s="79">
        <v>7.49</v>
      </c>
      <c r="I14" s="40" t="s">
        <v>37</v>
      </c>
    </row>
    <row r="15" spans="1:9" ht="24">
      <c r="A15" s="41">
        <v>9</v>
      </c>
      <c r="B15" s="37" t="s">
        <v>27</v>
      </c>
      <c r="C15" s="12"/>
      <c r="D15" s="11"/>
      <c r="E15" s="14" t="s">
        <v>28</v>
      </c>
      <c r="F15" s="79">
        <v>3.01</v>
      </c>
      <c r="G15" s="14" t="s">
        <v>28</v>
      </c>
      <c r="H15" s="106"/>
      <c r="I15" s="51"/>
    </row>
    <row r="16" spans="1:9" ht="48">
      <c r="A16" s="41">
        <v>10</v>
      </c>
      <c r="B16" s="37" t="s">
        <v>29</v>
      </c>
      <c r="C16" s="32"/>
      <c r="D16" s="80"/>
      <c r="E16" s="80" t="s">
        <v>30</v>
      </c>
      <c r="F16" s="80">
        <v>21.09</v>
      </c>
      <c r="G16" s="80" t="s">
        <v>30</v>
      </c>
      <c r="H16" s="69"/>
      <c r="I16" s="40" t="s">
        <v>41</v>
      </c>
    </row>
    <row r="17" spans="1:9" ht="12.75">
      <c r="A17" s="41">
        <v>11</v>
      </c>
      <c r="B17" s="37" t="s">
        <v>38</v>
      </c>
      <c r="C17" s="32"/>
      <c r="D17" s="80"/>
      <c r="E17" s="80"/>
      <c r="F17" s="80">
        <v>7.91</v>
      </c>
      <c r="G17" s="80"/>
      <c r="H17" s="80">
        <v>7.91</v>
      </c>
      <c r="I17" s="40"/>
    </row>
    <row r="18" spans="1:9" ht="13.5" thickBot="1">
      <c r="A18" s="55"/>
      <c r="B18" s="90" t="s">
        <v>35</v>
      </c>
      <c r="C18" s="91"/>
      <c r="D18" s="91"/>
      <c r="E18" s="43"/>
      <c r="F18" s="44">
        <f>SUM(F5:F17)</f>
        <v>366.07</v>
      </c>
      <c r="G18" s="43"/>
      <c r="H18" s="44">
        <f>SUM(H5:H17)</f>
        <v>366.1</v>
      </c>
      <c r="I18" s="67"/>
    </row>
  </sheetData>
  <sheetProtection/>
  <mergeCells count="15">
    <mergeCell ref="A8:A9"/>
    <mergeCell ref="B8:B9"/>
    <mergeCell ref="A2:I2"/>
    <mergeCell ref="A1:I1"/>
    <mergeCell ref="F8:F9"/>
    <mergeCell ref="H8:H9"/>
    <mergeCell ref="C8:D8"/>
    <mergeCell ref="C9:D9"/>
    <mergeCell ref="I11:I12"/>
    <mergeCell ref="F11:F12"/>
    <mergeCell ref="B11:B12"/>
    <mergeCell ref="A11:A12"/>
    <mergeCell ref="C12:D12"/>
    <mergeCell ref="C11:D11"/>
    <mergeCell ref="H11:H12"/>
  </mergeCells>
  <printOptions/>
  <pageMargins left="0.7874015748031497" right="0.7874015748031497" top="0.1968503937007874" bottom="0.1968503937007874" header="0.196850393700787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8"/>
  <sheetViews>
    <sheetView zoomScalePageLayoutView="0" workbookViewId="0" topLeftCell="A16">
      <selection activeCell="B40" sqref="B40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1" customWidth="1"/>
    <col min="7" max="7" width="20.75390625" style="23" customWidth="1"/>
    <col min="8" max="8" width="15.75390625" style="1" customWidth="1"/>
    <col min="9" max="9" width="15.75390625" style="57" customWidth="1"/>
  </cols>
  <sheetData>
    <row r="1" spans="1:9" ht="15.75">
      <c r="A1" s="125" t="s">
        <v>49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60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64.5" thickBot="1">
      <c r="A3" s="56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27" t="s">
        <v>16</v>
      </c>
      <c r="G3" s="27" t="s">
        <v>48</v>
      </c>
      <c r="H3" s="27" t="s">
        <v>65</v>
      </c>
      <c r="I3" s="27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18">
        <v>8</v>
      </c>
      <c r="I4" s="8">
        <v>9</v>
      </c>
    </row>
    <row r="5" spans="1:9" s="83" customFormat="1" ht="84">
      <c r="A5" s="45">
        <v>1</v>
      </c>
      <c r="B5" s="76" t="s">
        <v>32</v>
      </c>
      <c r="C5" s="54"/>
      <c r="D5" s="54"/>
      <c r="E5" s="54" t="s">
        <v>19</v>
      </c>
      <c r="F5" s="96">
        <v>37.02</v>
      </c>
      <c r="G5" s="52" t="s">
        <v>100</v>
      </c>
      <c r="H5" s="96">
        <f>31.8+0.03+0.21+2.02+1.81+1.17</f>
        <v>37.040000000000006</v>
      </c>
      <c r="I5" s="40" t="s">
        <v>37</v>
      </c>
    </row>
    <row r="6" spans="1:9" s="83" customFormat="1" ht="48">
      <c r="A6" s="39">
        <v>2</v>
      </c>
      <c r="B6" s="61" t="s">
        <v>36</v>
      </c>
      <c r="C6" s="9"/>
      <c r="D6" s="9"/>
      <c r="E6" s="9" t="s">
        <v>40</v>
      </c>
      <c r="F6" s="68">
        <v>1.38</v>
      </c>
      <c r="G6" s="15" t="s">
        <v>79</v>
      </c>
      <c r="H6" s="68">
        <f>1.7</f>
        <v>1.7</v>
      </c>
      <c r="I6" s="40" t="s">
        <v>37</v>
      </c>
    </row>
    <row r="7" spans="1:9" s="83" customFormat="1" ht="72">
      <c r="A7" s="39">
        <v>3</v>
      </c>
      <c r="B7" s="61" t="s">
        <v>33</v>
      </c>
      <c r="C7" s="9"/>
      <c r="D7" s="9"/>
      <c r="E7" s="9" t="s">
        <v>40</v>
      </c>
      <c r="F7" s="68">
        <v>35.05</v>
      </c>
      <c r="G7" s="15" t="s">
        <v>89</v>
      </c>
      <c r="H7" s="68">
        <f>0.46+1.93+32.66</f>
        <v>35.05</v>
      </c>
      <c r="I7" s="40" t="s">
        <v>37</v>
      </c>
    </row>
    <row r="8" spans="1:9" s="83" customFormat="1" ht="24">
      <c r="A8" s="133">
        <v>4</v>
      </c>
      <c r="B8" s="131" t="s">
        <v>6</v>
      </c>
      <c r="C8" s="117" t="s">
        <v>7</v>
      </c>
      <c r="D8" s="118"/>
      <c r="E8" s="14" t="s">
        <v>42</v>
      </c>
      <c r="F8" s="119">
        <v>14.38</v>
      </c>
      <c r="G8" s="14" t="s">
        <v>44</v>
      </c>
      <c r="H8" s="119">
        <v>14.38</v>
      </c>
      <c r="I8" s="51"/>
    </row>
    <row r="9" spans="1:9" s="83" customFormat="1" ht="12">
      <c r="A9" s="134"/>
      <c r="B9" s="132"/>
      <c r="C9" s="121" t="s">
        <v>8</v>
      </c>
      <c r="D9" s="122"/>
      <c r="E9" s="11" t="s">
        <v>9</v>
      </c>
      <c r="F9" s="120"/>
      <c r="G9" s="11" t="s">
        <v>9</v>
      </c>
      <c r="H9" s="120"/>
      <c r="I9" s="51"/>
    </row>
    <row r="10" spans="1:9" s="83" customFormat="1" ht="24">
      <c r="A10" s="41">
        <v>5</v>
      </c>
      <c r="B10" s="86" t="s">
        <v>11</v>
      </c>
      <c r="C10" s="11"/>
      <c r="D10" s="16"/>
      <c r="E10" s="14" t="s">
        <v>42</v>
      </c>
      <c r="F10" s="80">
        <v>27.18</v>
      </c>
      <c r="G10" s="14" t="s">
        <v>44</v>
      </c>
      <c r="H10" s="80">
        <v>27.18</v>
      </c>
      <c r="I10" s="51"/>
    </row>
    <row r="11" spans="1:9" s="83" customFormat="1" ht="12">
      <c r="A11" s="127">
        <v>6</v>
      </c>
      <c r="B11" s="129" t="s">
        <v>34</v>
      </c>
      <c r="C11" s="121" t="s">
        <v>45</v>
      </c>
      <c r="D11" s="122"/>
      <c r="E11" s="11" t="s">
        <v>23</v>
      </c>
      <c r="F11" s="143">
        <v>40.37</v>
      </c>
      <c r="G11" s="11" t="s">
        <v>23</v>
      </c>
      <c r="H11" s="119">
        <v>50.48</v>
      </c>
      <c r="I11" s="135" t="s">
        <v>37</v>
      </c>
    </row>
    <row r="12" spans="1:9" s="83" customFormat="1" ht="24">
      <c r="A12" s="128"/>
      <c r="B12" s="130"/>
      <c r="C12" s="121" t="s">
        <v>46</v>
      </c>
      <c r="D12" s="122"/>
      <c r="E12" s="14" t="s">
        <v>42</v>
      </c>
      <c r="F12" s="144"/>
      <c r="G12" s="14" t="s">
        <v>44</v>
      </c>
      <c r="H12" s="120"/>
      <c r="I12" s="136"/>
    </row>
    <row r="13" spans="1:9" s="83" customFormat="1" ht="36">
      <c r="A13" s="41">
        <v>7</v>
      </c>
      <c r="B13" s="62" t="s">
        <v>22</v>
      </c>
      <c r="C13" s="11"/>
      <c r="D13" s="11"/>
      <c r="E13" s="14" t="s">
        <v>24</v>
      </c>
      <c r="F13" s="79">
        <v>17.72</v>
      </c>
      <c r="G13" s="14" t="s">
        <v>44</v>
      </c>
      <c r="H13" s="79">
        <v>17.72</v>
      </c>
      <c r="I13" s="40" t="s">
        <v>25</v>
      </c>
    </row>
    <row r="14" spans="1:9" s="83" customFormat="1" ht="48">
      <c r="A14" s="41">
        <v>8</v>
      </c>
      <c r="B14" s="62" t="s">
        <v>26</v>
      </c>
      <c r="C14" s="11"/>
      <c r="D14" s="11"/>
      <c r="E14" s="11" t="s">
        <v>19</v>
      </c>
      <c r="F14" s="79">
        <v>1.57</v>
      </c>
      <c r="G14" s="11" t="s">
        <v>19</v>
      </c>
      <c r="H14" s="79">
        <v>3.75</v>
      </c>
      <c r="I14" s="40" t="s">
        <v>37</v>
      </c>
    </row>
    <row r="15" spans="1:9" s="83" customFormat="1" ht="24">
      <c r="A15" s="41">
        <v>9</v>
      </c>
      <c r="B15" s="37" t="s">
        <v>27</v>
      </c>
      <c r="C15" s="11"/>
      <c r="D15" s="11"/>
      <c r="E15" s="14" t="s">
        <v>28</v>
      </c>
      <c r="F15" s="79">
        <v>1.57</v>
      </c>
      <c r="G15" s="14" t="s">
        <v>28</v>
      </c>
      <c r="H15" s="106"/>
      <c r="I15" s="51"/>
    </row>
    <row r="16" spans="1:9" s="83" customFormat="1" ht="36">
      <c r="A16" s="41">
        <v>10</v>
      </c>
      <c r="B16" s="37" t="s">
        <v>29</v>
      </c>
      <c r="C16" s="80"/>
      <c r="D16" s="80"/>
      <c r="E16" s="80" t="s">
        <v>30</v>
      </c>
      <c r="F16" s="80">
        <v>11.03</v>
      </c>
      <c r="G16" s="80" t="s">
        <v>30</v>
      </c>
      <c r="H16" s="69"/>
      <c r="I16" s="51"/>
    </row>
    <row r="17" spans="1:9" s="83" customFormat="1" ht="12">
      <c r="A17" s="41">
        <v>11</v>
      </c>
      <c r="B17" s="37" t="s">
        <v>38</v>
      </c>
      <c r="C17" s="80"/>
      <c r="D17" s="80"/>
      <c r="E17" s="80"/>
      <c r="F17" s="80">
        <v>4.14</v>
      </c>
      <c r="G17" s="80"/>
      <c r="H17" s="80">
        <v>4.14</v>
      </c>
      <c r="I17" s="51"/>
    </row>
    <row r="18" spans="1:9" s="83" customFormat="1" ht="12.75" thickBot="1">
      <c r="A18" s="55"/>
      <c r="B18" s="90" t="s">
        <v>35</v>
      </c>
      <c r="C18" s="91"/>
      <c r="D18" s="91"/>
      <c r="E18" s="43"/>
      <c r="F18" s="44">
        <f>SUM(F5:F17)</f>
        <v>191.40999999999997</v>
      </c>
      <c r="G18" s="43"/>
      <c r="H18" s="44">
        <f>SUM(H5:H17)</f>
        <v>191.43999999999997</v>
      </c>
      <c r="I18" s="67"/>
    </row>
  </sheetData>
  <sheetProtection/>
  <mergeCells count="15">
    <mergeCell ref="A11:A12"/>
    <mergeCell ref="A1:I1"/>
    <mergeCell ref="A2:I2"/>
    <mergeCell ref="C9:D9"/>
    <mergeCell ref="C8:D8"/>
    <mergeCell ref="A8:A9"/>
    <mergeCell ref="B8:B9"/>
    <mergeCell ref="F8:F9"/>
    <mergeCell ref="H8:H9"/>
    <mergeCell ref="H11:H12"/>
    <mergeCell ref="I11:I12"/>
    <mergeCell ref="F11:F12"/>
    <mergeCell ref="C12:D12"/>
    <mergeCell ref="C11:D11"/>
    <mergeCell ref="B11:B12"/>
  </mergeCells>
  <printOptions/>
  <pageMargins left="0.7874015748031497" right="0.7874015748031497" top="0.1968503937007874" bottom="0.1968503937007874" header="0.2362204724409449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9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1" customWidth="1"/>
    <col min="7" max="7" width="20.75390625" style="23" customWidth="1"/>
    <col min="8" max="8" width="15.75390625" style="1" customWidth="1"/>
    <col min="9" max="9" width="15.75390625" style="57" customWidth="1"/>
  </cols>
  <sheetData>
    <row r="1" spans="1:9" ht="15.75">
      <c r="A1" s="125" t="s">
        <v>49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61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77.25" thickBot="1">
      <c r="A3" s="56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27" t="s">
        <v>16</v>
      </c>
      <c r="G3" s="27" t="s">
        <v>48</v>
      </c>
      <c r="H3" s="27" t="s">
        <v>64</v>
      </c>
      <c r="I3" s="27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18">
        <v>8</v>
      </c>
      <c r="I4" s="8">
        <v>9</v>
      </c>
    </row>
    <row r="5" spans="1:9" s="83" customFormat="1" ht="144">
      <c r="A5" s="95">
        <v>1</v>
      </c>
      <c r="B5" s="76" t="s">
        <v>32</v>
      </c>
      <c r="C5" s="96"/>
      <c r="D5" s="96"/>
      <c r="E5" s="96" t="s">
        <v>19</v>
      </c>
      <c r="F5" s="107">
        <v>51.96</v>
      </c>
      <c r="G5" s="52" t="s">
        <v>80</v>
      </c>
      <c r="H5" s="107">
        <f>41.03+0.27+0.21+1.95+0.85+0.79+1.07+2.69+2.53+0.58</f>
        <v>51.970000000000006</v>
      </c>
      <c r="I5" s="40" t="s">
        <v>37</v>
      </c>
    </row>
    <row r="6" spans="1:9" s="83" customFormat="1" ht="48">
      <c r="A6" s="97">
        <v>2</v>
      </c>
      <c r="B6" s="61" t="s">
        <v>36</v>
      </c>
      <c r="C6" s="68"/>
      <c r="D6" s="68"/>
      <c r="E6" s="68" t="s">
        <v>40</v>
      </c>
      <c r="F6" s="103">
        <v>1.93</v>
      </c>
      <c r="G6" s="15" t="s">
        <v>90</v>
      </c>
      <c r="H6" s="103">
        <f>0.9+1.05</f>
        <v>1.9500000000000002</v>
      </c>
      <c r="I6" s="40" t="s">
        <v>37</v>
      </c>
    </row>
    <row r="7" spans="1:9" s="83" customFormat="1" ht="48">
      <c r="A7" s="97">
        <v>3</v>
      </c>
      <c r="B7" s="61" t="s">
        <v>33</v>
      </c>
      <c r="C7" s="68"/>
      <c r="D7" s="68"/>
      <c r="E7" s="68" t="s">
        <v>40</v>
      </c>
      <c r="F7" s="103">
        <v>49.2</v>
      </c>
      <c r="G7" s="15" t="s">
        <v>91</v>
      </c>
      <c r="H7" s="103">
        <f>33.69+15.53</f>
        <v>49.22</v>
      </c>
      <c r="I7" s="40" t="s">
        <v>37</v>
      </c>
    </row>
    <row r="8" spans="1:9" s="83" customFormat="1" ht="24">
      <c r="A8" s="127">
        <v>4</v>
      </c>
      <c r="B8" s="152" t="s">
        <v>6</v>
      </c>
      <c r="C8" s="150" t="s">
        <v>7</v>
      </c>
      <c r="D8" s="151"/>
      <c r="E8" s="80" t="s">
        <v>42</v>
      </c>
      <c r="F8" s="157">
        <v>20.18</v>
      </c>
      <c r="G8" s="14" t="s">
        <v>44</v>
      </c>
      <c r="H8" s="158">
        <v>20.18</v>
      </c>
      <c r="I8" s="51"/>
    </row>
    <row r="9" spans="1:9" s="83" customFormat="1" ht="12">
      <c r="A9" s="128"/>
      <c r="B9" s="152"/>
      <c r="C9" s="150" t="s">
        <v>8</v>
      </c>
      <c r="D9" s="151"/>
      <c r="E9" s="79" t="s">
        <v>9</v>
      </c>
      <c r="F9" s="157"/>
      <c r="G9" s="79" t="s">
        <v>9</v>
      </c>
      <c r="H9" s="158"/>
      <c r="I9" s="51"/>
    </row>
    <row r="10" spans="1:9" s="83" customFormat="1" ht="48">
      <c r="A10" s="41">
        <v>5</v>
      </c>
      <c r="B10" s="84" t="s">
        <v>11</v>
      </c>
      <c r="C10" s="79"/>
      <c r="D10" s="80" t="s">
        <v>42</v>
      </c>
      <c r="E10" s="80" t="s">
        <v>42</v>
      </c>
      <c r="F10" s="80">
        <v>38.15</v>
      </c>
      <c r="G10" s="14" t="s">
        <v>44</v>
      </c>
      <c r="H10" s="109">
        <v>38.15</v>
      </c>
      <c r="I10" s="51"/>
    </row>
    <row r="11" spans="1:9" s="83" customFormat="1" ht="24">
      <c r="A11" s="41">
        <v>6</v>
      </c>
      <c r="B11" s="98" t="s">
        <v>14</v>
      </c>
      <c r="C11" s="99" t="s">
        <v>5</v>
      </c>
      <c r="D11" s="94">
        <v>2</v>
      </c>
      <c r="E11" s="94" t="s">
        <v>42</v>
      </c>
      <c r="F11" s="80">
        <v>8.21</v>
      </c>
      <c r="G11" s="94" t="s">
        <v>44</v>
      </c>
      <c r="H11" s="80">
        <v>8.21</v>
      </c>
      <c r="I11" s="51"/>
    </row>
    <row r="12" spans="1:9" s="83" customFormat="1" ht="12">
      <c r="A12" s="127">
        <v>7</v>
      </c>
      <c r="B12" s="129" t="s">
        <v>34</v>
      </c>
      <c r="C12" s="155" t="s">
        <v>45</v>
      </c>
      <c r="D12" s="156"/>
      <c r="E12" s="79" t="s">
        <v>23</v>
      </c>
      <c r="F12" s="143">
        <v>56.66</v>
      </c>
      <c r="G12" s="79" t="s">
        <v>23</v>
      </c>
      <c r="H12" s="153">
        <v>71.29</v>
      </c>
      <c r="I12" s="135" t="s">
        <v>37</v>
      </c>
    </row>
    <row r="13" spans="1:9" s="83" customFormat="1" ht="24">
      <c r="A13" s="128"/>
      <c r="B13" s="130"/>
      <c r="C13" s="155" t="s">
        <v>46</v>
      </c>
      <c r="D13" s="156"/>
      <c r="E13" s="80" t="s">
        <v>42</v>
      </c>
      <c r="F13" s="144"/>
      <c r="G13" s="14" t="s">
        <v>44</v>
      </c>
      <c r="H13" s="154"/>
      <c r="I13" s="136"/>
    </row>
    <row r="14" spans="1:9" s="83" customFormat="1" ht="36">
      <c r="A14" s="41">
        <v>8</v>
      </c>
      <c r="B14" s="62" t="s">
        <v>22</v>
      </c>
      <c r="C14" s="79"/>
      <c r="D14" s="79"/>
      <c r="E14" s="80" t="s">
        <v>24</v>
      </c>
      <c r="F14" s="79">
        <v>24.88</v>
      </c>
      <c r="G14" s="14" t="s">
        <v>44</v>
      </c>
      <c r="H14" s="110">
        <v>24.88</v>
      </c>
      <c r="I14" s="40" t="s">
        <v>25</v>
      </c>
    </row>
    <row r="15" spans="1:9" s="83" customFormat="1" ht="48">
      <c r="A15" s="41">
        <v>9</v>
      </c>
      <c r="B15" s="62" t="s">
        <v>26</v>
      </c>
      <c r="C15" s="19"/>
      <c r="D15" s="79"/>
      <c r="E15" s="79" t="s">
        <v>19</v>
      </c>
      <c r="F15" s="79">
        <v>2.21</v>
      </c>
      <c r="G15" s="79" t="s">
        <v>19</v>
      </c>
      <c r="H15" s="79">
        <v>5.25</v>
      </c>
      <c r="I15" s="40" t="s">
        <v>37</v>
      </c>
    </row>
    <row r="16" spans="1:9" s="83" customFormat="1" ht="24">
      <c r="A16" s="41">
        <v>10</v>
      </c>
      <c r="B16" s="37" t="s">
        <v>27</v>
      </c>
      <c r="C16" s="19"/>
      <c r="D16" s="79"/>
      <c r="E16" s="80" t="s">
        <v>28</v>
      </c>
      <c r="F16" s="79">
        <v>2.21</v>
      </c>
      <c r="G16" s="14" t="s">
        <v>28</v>
      </c>
      <c r="H16" s="115"/>
      <c r="I16" s="51"/>
    </row>
    <row r="17" spans="1:9" s="83" customFormat="1" ht="48">
      <c r="A17" s="41">
        <v>11</v>
      </c>
      <c r="B17" s="37" t="s">
        <v>29</v>
      </c>
      <c r="C17" s="32"/>
      <c r="D17" s="80"/>
      <c r="E17" s="80" t="s">
        <v>30</v>
      </c>
      <c r="F17" s="80">
        <v>15.48</v>
      </c>
      <c r="G17" s="80" t="s">
        <v>30</v>
      </c>
      <c r="H17" s="115"/>
      <c r="I17" s="40" t="s">
        <v>41</v>
      </c>
    </row>
    <row r="18" spans="1:9" s="83" customFormat="1" ht="12">
      <c r="A18" s="41">
        <v>12</v>
      </c>
      <c r="B18" s="37" t="s">
        <v>38</v>
      </c>
      <c r="C18" s="32"/>
      <c r="D18" s="80"/>
      <c r="E18" s="80"/>
      <c r="F18" s="80">
        <v>5.8</v>
      </c>
      <c r="G18" s="80"/>
      <c r="H18" s="99">
        <v>5.8</v>
      </c>
      <c r="I18" s="40"/>
    </row>
    <row r="19" spans="1:9" s="83" customFormat="1" ht="12.75" thickBot="1">
      <c r="A19" s="55"/>
      <c r="B19" s="90" t="s">
        <v>35</v>
      </c>
      <c r="C19" s="92"/>
      <c r="D19" s="92"/>
      <c r="E19" s="92"/>
      <c r="F19" s="92">
        <f>SUM(F5:F18)</f>
        <v>276.87000000000006</v>
      </c>
      <c r="G19" s="92"/>
      <c r="H19" s="92">
        <f>SUM(H5:H18)</f>
        <v>276.90000000000003</v>
      </c>
      <c r="I19" s="93"/>
    </row>
  </sheetData>
  <sheetProtection/>
  <mergeCells count="15">
    <mergeCell ref="A1:I1"/>
    <mergeCell ref="A2:I2"/>
    <mergeCell ref="I12:I13"/>
    <mergeCell ref="H12:H13"/>
    <mergeCell ref="F12:F13"/>
    <mergeCell ref="C13:D13"/>
    <mergeCell ref="C12:D12"/>
    <mergeCell ref="F8:F9"/>
    <mergeCell ref="H8:H9"/>
    <mergeCell ref="B12:B13"/>
    <mergeCell ref="A12:A13"/>
    <mergeCell ref="C9:D9"/>
    <mergeCell ref="C8:D8"/>
    <mergeCell ref="A8:A9"/>
    <mergeCell ref="B8:B9"/>
  </mergeCells>
  <printOptions/>
  <pageMargins left="0.7874015748031497" right="0.7874015748031497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zoomScalePageLayoutView="0" workbookViewId="0" topLeftCell="A16">
      <selection activeCell="B39" sqref="B39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0" customWidth="1"/>
    <col min="7" max="7" width="20.75390625" style="23" customWidth="1"/>
    <col min="8" max="8" width="15.75390625" style="1" customWidth="1"/>
    <col min="9" max="9" width="15.75390625" style="57" customWidth="1"/>
  </cols>
  <sheetData>
    <row r="1" spans="1:9" ht="15.75">
      <c r="A1" s="125" t="s">
        <v>4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51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77.25" thickBot="1">
      <c r="A3" s="56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27" t="s">
        <v>16</v>
      </c>
      <c r="G3" s="27" t="s">
        <v>47</v>
      </c>
      <c r="H3" s="27" t="s">
        <v>63</v>
      </c>
      <c r="I3" s="27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18">
        <v>8</v>
      </c>
      <c r="I4" s="8">
        <v>9</v>
      </c>
    </row>
    <row r="5" spans="1:9" s="25" customFormat="1" ht="102">
      <c r="A5" s="45">
        <v>1</v>
      </c>
      <c r="B5" s="46" t="s">
        <v>32</v>
      </c>
      <c r="C5" s="72"/>
      <c r="D5" s="72"/>
      <c r="E5" s="72" t="s">
        <v>19</v>
      </c>
      <c r="F5" s="100">
        <v>13.51</v>
      </c>
      <c r="G5" s="111" t="s">
        <v>93</v>
      </c>
      <c r="H5" s="107">
        <f>10.73+0.14+0.85+0.47+0.73+0.61</f>
        <v>13.530000000000001</v>
      </c>
      <c r="I5" s="40" t="s">
        <v>37</v>
      </c>
    </row>
    <row r="6" spans="1:9" s="25" customFormat="1" ht="48">
      <c r="A6" s="39">
        <v>2</v>
      </c>
      <c r="B6" s="26" t="s">
        <v>36</v>
      </c>
      <c r="C6" s="73"/>
      <c r="D6" s="73"/>
      <c r="E6" s="73" t="s">
        <v>40</v>
      </c>
      <c r="F6" s="105">
        <v>0.65</v>
      </c>
      <c r="G6" s="112" t="s">
        <v>94</v>
      </c>
      <c r="H6" s="103">
        <v>0.66</v>
      </c>
      <c r="I6" s="40" t="s">
        <v>37</v>
      </c>
    </row>
    <row r="7" spans="1:9" s="25" customFormat="1" ht="48">
      <c r="A7" s="39">
        <v>3</v>
      </c>
      <c r="B7" s="26" t="s">
        <v>33</v>
      </c>
      <c r="C7" s="73"/>
      <c r="D7" s="73"/>
      <c r="E7" s="73" t="s">
        <v>40</v>
      </c>
      <c r="F7" s="105">
        <v>12.8</v>
      </c>
      <c r="G7" s="112" t="s">
        <v>62</v>
      </c>
      <c r="H7" s="103">
        <v>26.2</v>
      </c>
      <c r="I7" s="40" t="s">
        <v>37</v>
      </c>
    </row>
    <row r="8" spans="1:9" s="25" customFormat="1" ht="24">
      <c r="A8" s="133">
        <v>4</v>
      </c>
      <c r="B8" s="139" t="s">
        <v>6</v>
      </c>
      <c r="C8" s="117" t="s">
        <v>7</v>
      </c>
      <c r="D8" s="118"/>
      <c r="E8" s="14" t="s">
        <v>42</v>
      </c>
      <c r="F8" s="141">
        <v>5.25</v>
      </c>
      <c r="G8" s="14" t="s">
        <v>44</v>
      </c>
      <c r="H8" s="119">
        <v>5.25</v>
      </c>
      <c r="I8" s="51"/>
    </row>
    <row r="9" spans="1:9" s="25" customFormat="1" ht="12.75">
      <c r="A9" s="134"/>
      <c r="B9" s="140"/>
      <c r="C9" s="117" t="s">
        <v>8</v>
      </c>
      <c r="D9" s="118"/>
      <c r="E9" s="11" t="s">
        <v>9</v>
      </c>
      <c r="F9" s="142"/>
      <c r="G9" s="11" t="s">
        <v>9</v>
      </c>
      <c r="H9" s="120"/>
      <c r="I9" s="51"/>
    </row>
    <row r="10" spans="1:9" s="25" customFormat="1" ht="25.5">
      <c r="A10" s="41">
        <v>5</v>
      </c>
      <c r="B10" s="28" t="s">
        <v>11</v>
      </c>
      <c r="C10" s="11"/>
      <c r="D10" s="14"/>
      <c r="E10" s="14" t="s">
        <v>42</v>
      </c>
      <c r="F10" s="102">
        <v>9.78</v>
      </c>
      <c r="G10" s="14" t="s">
        <v>44</v>
      </c>
      <c r="H10" s="80">
        <v>19.55</v>
      </c>
      <c r="I10" s="51"/>
    </row>
    <row r="11" spans="1:9" s="25" customFormat="1" ht="12.75">
      <c r="A11" s="127">
        <v>6</v>
      </c>
      <c r="B11" s="137" t="s">
        <v>34</v>
      </c>
      <c r="C11" s="121" t="s">
        <v>45</v>
      </c>
      <c r="D11" s="122"/>
      <c r="E11" s="11" t="s">
        <v>23</v>
      </c>
      <c r="F11" s="123">
        <v>14.74</v>
      </c>
      <c r="G11" s="11" t="s">
        <v>23</v>
      </c>
      <c r="H11" s="119">
        <v>14.76</v>
      </c>
      <c r="I11" s="135" t="s">
        <v>37</v>
      </c>
    </row>
    <row r="12" spans="1:9" s="25" customFormat="1" ht="24">
      <c r="A12" s="128"/>
      <c r="B12" s="138"/>
      <c r="C12" s="121" t="s">
        <v>46</v>
      </c>
      <c r="D12" s="122"/>
      <c r="E12" s="14" t="s">
        <v>42</v>
      </c>
      <c r="F12" s="124"/>
      <c r="G12" s="14" t="s">
        <v>44</v>
      </c>
      <c r="H12" s="120"/>
      <c r="I12" s="136"/>
    </row>
    <row r="13" spans="1:9" s="25" customFormat="1" ht="38.25">
      <c r="A13" s="41">
        <v>7</v>
      </c>
      <c r="B13" s="20" t="s">
        <v>22</v>
      </c>
      <c r="C13" s="10"/>
      <c r="D13" s="10"/>
      <c r="E13" s="17" t="s">
        <v>24</v>
      </c>
      <c r="F13" s="101">
        <v>6.47</v>
      </c>
      <c r="G13" s="14" t="s">
        <v>44</v>
      </c>
      <c r="H13" s="79">
        <v>6.47</v>
      </c>
      <c r="I13" s="40" t="s">
        <v>25</v>
      </c>
    </row>
    <row r="14" spans="1:9" s="25" customFormat="1" ht="48">
      <c r="A14" s="41">
        <v>8</v>
      </c>
      <c r="B14" s="20" t="s">
        <v>26</v>
      </c>
      <c r="C14" s="11"/>
      <c r="D14" s="11"/>
      <c r="E14" s="11" t="s">
        <v>19</v>
      </c>
      <c r="F14" s="101">
        <v>0.57</v>
      </c>
      <c r="G14" s="11" t="s">
        <v>19</v>
      </c>
      <c r="H14" s="79">
        <v>0.75</v>
      </c>
      <c r="I14" s="40" t="s">
        <v>37</v>
      </c>
    </row>
    <row r="15" spans="1:9" s="25" customFormat="1" ht="25.5">
      <c r="A15" s="41">
        <v>9</v>
      </c>
      <c r="B15" s="24" t="s">
        <v>27</v>
      </c>
      <c r="C15" s="11"/>
      <c r="D15" s="11"/>
      <c r="E15" s="14" t="s">
        <v>28</v>
      </c>
      <c r="F15" s="101">
        <v>0.57</v>
      </c>
      <c r="G15" s="14" t="s">
        <v>28</v>
      </c>
      <c r="H15" s="106"/>
      <c r="I15" s="51"/>
    </row>
    <row r="16" spans="1:9" s="25" customFormat="1" ht="12.75">
      <c r="A16" s="41">
        <v>10</v>
      </c>
      <c r="B16" s="24" t="s">
        <v>38</v>
      </c>
      <c r="C16" s="11"/>
      <c r="D16" s="11"/>
      <c r="E16" s="14"/>
      <c r="F16" s="101">
        <v>1.51</v>
      </c>
      <c r="G16" s="14"/>
      <c r="H16" s="79">
        <v>1.51</v>
      </c>
      <c r="I16" s="51"/>
    </row>
    <row r="17" spans="1:9" s="25" customFormat="1" ht="12.75">
      <c r="A17" s="41">
        <v>11</v>
      </c>
      <c r="B17" s="24" t="s">
        <v>39</v>
      </c>
      <c r="C17" s="11"/>
      <c r="D17" s="11"/>
      <c r="E17" s="14"/>
      <c r="F17" s="101">
        <v>1.8</v>
      </c>
      <c r="G17" s="14"/>
      <c r="H17" s="79">
        <v>1.8</v>
      </c>
      <c r="I17" s="51"/>
    </row>
    <row r="18" spans="1:9" ht="13.5" thickBot="1">
      <c r="A18" s="42"/>
      <c r="B18" s="75" t="s">
        <v>35</v>
      </c>
      <c r="C18" s="47"/>
      <c r="D18" s="48"/>
      <c r="E18" s="49"/>
      <c r="F18" s="104">
        <f>SUM(F5:F17)</f>
        <v>67.65</v>
      </c>
      <c r="G18" s="49"/>
      <c r="H18" s="108">
        <f>SUM(H5:H17)</f>
        <v>90.48</v>
      </c>
      <c r="I18" s="70"/>
    </row>
    <row r="19" spans="1:3" ht="12.75">
      <c r="A19" s="2"/>
      <c r="B19" s="29"/>
      <c r="C19" s="2"/>
    </row>
  </sheetData>
  <sheetProtection/>
  <mergeCells count="15">
    <mergeCell ref="A11:A12"/>
    <mergeCell ref="A8:A9"/>
    <mergeCell ref="B8:B9"/>
    <mergeCell ref="A1:I1"/>
    <mergeCell ref="A2:I2"/>
    <mergeCell ref="F8:F9"/>
    <mergeCell ref="H8:H9"/>
    <mergeCell ref="C9:D9"/>
    <mergeCell ref="C8:D8"/>
    <mergeCell ref="F11:F12"/>
    <mergeCell ref="H11:H12"/>
    <mergeCell ref="I11:I12"/>
    <mergeCell ref="C12:D12"/>
    <mergeCell ref="C11:D11"/>
    <mergeCell ref="B11:B12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20"/>
  <sheetViews>
    <sheetView zoomScalePageLayoutView="0" workbookViewId="0" topLeftCell="A18">
      <selection activeCell="A20" sqref="A20:IV35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1" customWidth="1"/>
    <col min="7" max="7" width="20.75390625" style="23" customWidth="1"/>
    <col min="8" max="8" width="15.75390625" style="1" customWidth="1"/>
    <col min="9" max="9" width="15.75390625" style="57" customWidth="1"/>
  </cols>
  <sheetData>
    <row r="1" spans="1:9" ht="15.75">
      <c r="A1" s="125" t="s">
        <v>4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52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77.25" thickBot="1">
      <c r="A3" s="56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27" t="s">
        <v>16</v>
      </c>
      <c r="G3" s="27" t="s">
        <v>48</v>
      </c>
      <c r="H3" s="27" t="s">
        <v>63</v>
      </c>
      <c r="I3" s="82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18">
        <v>8</v>
      </c>
      <c r="I4" s="8">
        <v>9</v>
      </c>
    </row>
    <row r="5" spans="1:9" s="83" customFormat="1" ht="84">
      <c r="A5" s="39">
        <v>1</v>
      </c>
      <c r="B5" s="61" t="s">
        <v>31</v>
      </c>
      <c r="C5" s="9"/>
      <c r="D5" s="9"/>
      <c r="E5" s="9" t="s">
        <v>19</v>
      </c>
      <c r="F5" s="68">
        <v>67.24</v>
      </c>
      <c r="G5" s="15" t="s">
        <v>67</v>
      </c>
      <c r="H5" s="68">
        <f>58.88+0.54+0.44+2.37+3.28+1.74</f>
        <v>67.24999999999999</v>
      </c>
      <c r="I5" s="40" t="s">
        <v>37</v>
      </c>
    </row>
    <row r="6" spans="1:9" s="83" customFormat="1" ht="84">
      <c r="A6" s="41">
        <v>2</v>
      </c>
      <c r="B6" s="37" t="s">
        <v>36</v>
      </c>
      <c r="C6" s="11"/>
      <c r="D6" s="11"/>
      <c r="E6" s="11" t="s">
        <v>40</v>
      </c>
      <c r="F6" s="79">
        <v>2.5</v>
      </c>
      <c r="G6" s="14" t="s">
        <v>83</v>
      </c>
      <c r="H6" s="79">
        <f>1.49+0.32+3.19+0.85+0.15</f>
        <v>6</v>
      </c>
      <c r="I6" s="40" t="s">
        <v>37</v>
      </c>
    </row>
    <row r="7" spans="1:9" s="83" customFormat="1" ht="108">
      <c r="A7" s="41">
        <v>3</v>
      </c>
      <c r="B7" s="37" t="s">
        <v>33</v>
      </c>
      <c r="C7" s="11"/>
      <c r="D7" s="11"/>
      <c r="E7" s="11" t="s">
        <v>40</v>
      </c>
      <c r="F7" s="79">
        <v>63.66</v>
      </c>
      <c r="G7" s="14" t="s">
        <v>84</v>
      </c>
      <c r="H7" s="79">
        <f>2.55+0.21+17.57+2.7+40.63</f>
        <v>63.66</v>
      </c>
      <c r="I7" s="40" t="s">
        <v>37</v>
      </c>
    </row>
    <row r="8" spans="1:9" s="83" customFormat="1" ht="24">
      <c r="A8" s="41">
        <v>4</v>
      </c>
      <c r="B8" s="62" t="s">
        <v>14</v>
      </c>
      <c r="C8" s="11" t="s">
        <v>5</v>
      </c>
      <c r="D8" s="11">
        <v>6</v>
      </c>
      <c r="E8" s="14" t="s">
        <v>43</v>
      </c>
      <c r="F8" s="79">
        <v>12.4</v>
      </c>
      <c r="G8" s="14" t="s">
        <v>44</v>
      </c>
      <c r="H8" s="80">
        <v>12.4</v>
      </c>
      <c r="I8" s="51"/>
    </row>
    <row r="9" spans="1:9" s="83" customFormat="1" ht="24">
      <c r="A9" s="133">
        <v>5</v>
      </c>
      <c r="B9" s="131" t="s">
        <v>6</v>
      </c>
      <c r="C9" s="117" t="s">
        <v>7</v>
      </c>
      <c r="D9" s="118"/>
      <c r="E9" s="14" t="s">
        <v>42</v>
      </c>
      <c r="F9" s="119">
        <v>26.11</v>
      </c>
      <c r="G9" s="14" t="s">
        <v>44</v>
      </c>
      <c r="H9" s="119">
        <v>26.11</v>
      </c>
      <c r="I9" s="51"/>
    </row>
    <row r="10" spans="1:9" s="83" customFormat="1" ht="12">
      <c r="A10" s="134"/>
      <c r="B10" s="132"/>
      <c r="C10" s="121" t="s">
        <v>8</v>
      </c>
      <c r="D10" s="122"/>
      <c r="E10" s="11" t="s">
        <v>9</v>
      </c>
      <c r="F10" s="120"/>
      <c r="G10" s="11" t="s">
        <v>9</v>
      </c>
      <c r="H10" s="120"/>
      <c r="I10" s="51"/>
    </row>
    <row r="11" spans="1:9" s="83" customFormat="1" ht="24">
      <c r="A11" s="41">
        <v>6</v>
      </c>
      <c r="B11" s="84" t="s">
        <v>11</v>
      </c>
      <c r="C11" s="11"/>
      <c r="D11" s="14"/>
      <c r="E11" s="14" t="s">
        <v>42</v>
      </c>
      <c r="F11" s="80">
        <v>49.36</v>
      </c>
      <c r="G11" s="14" t="s">
        <v>44</v>
      </c>
      <c r="H11" s="80">
        <v>49.36</v>
      </c>
      <c r="I11" s="51"/>
    </row>
    <row r="12" spans="1:9" s="83" customFormat="1" ht="12">
      <c r="A12" s="127">
        <v>7</v>
      </c>
      <c r="B12" s="62" t="s">
        <v>12</v>
      </c>
      <c r="C12" s="121" t="s">
        <v>45</v>
      </c>
      <c r="D12" s="122"/>
      <c r="E12" s="11" t="s">
        <v>23</v>
      </c>
      <c r="F12" s="143">
        <v>73.32</v>
      </c>
      <c r="G12" s="11" t="s">
        <v>23</v>
      </c>
      <c r="H12" s="119">
        <v>84.55</v>
      </c>
      <c r="I12" s="135" t="s">
        <v>37</v>
      </c>
    </row>
    <row r="13" spans="1:9" s="83" customFormat="1" ht="24">
      <c r="A13" s="128"/>
      <c r="B13" s="62" t="s">
        <v>13</v>
      </c>
      <c r="C13" s="121" t="s">
        <v>46</v>
      </c>
      <c r="D13" s="122"/>
      <c r="E13" s="14" t="s">
        <v>42</v>
      </c>
      <c r="F13" s="144"/>
      <c r="G13" s="14" t="s">
        <v>44</v>
      </c>
      <c r="H13" s="120"/>
      <c r="I13" s="136"/>
    </row>
    <row r="14" spans="1:9" s="83" customFormat="1" ht="36">
      <c r="A14" s="41">
        <v>8</v>
      </c>
      <c r="B14" s="62" t="s">
        <v>22</v>
      </c>
      <c r="C14" s="11"/>
      <c r="D14" s="11"/>
      <c r="E14" s="14" t="s">
        <v>24</v>
      </c>
      <c r="F14" s="79">
        <v>32.19</v>
      </c>
      <c r="G14" s="14" t="s">
        <v>44</v>
      </c>
      <c r="H14" s="79">
        <v>32.19</v>
      </c>
      <c r="I14" s="40" t="s">
        <v>25</v>
      </c>
    </row>
    <row r="15" spans="1:9" s="83" customFormat="1" ht="48">
      <c r="A15" s="41">
        <v>9</v>
      </c>
      <c r="B15" s="62" t="s">
        <v>26</v>
      </c>
      <c r="C15" s="11"/>
      <c r="D15" s="11"/>
      <c r="E15" s="11" t="s">
        <v>19</v>
      </c>
      <c r="F15" s="79">
        <v>2.86</v>
      </c>
      <c r="G15" s="11" t="s">
        <v>19</v>
      </c>
      <c r="H15" s="79">
        <v>6.74</v>
      </c>
      <c r="I15" s="40" t="s">
        <v>37</v>
      </c>
    </row>
    <row r="16" spans="1:9" s="83" customFormat="1" ht="48">
      <c r="A16" s="41">
        <v>10</v>
      </c>
      <c r="B16" s="37" t="s">
        <v>27</v>
      </c>
      <c r="C16" s="11"/>
      <c r="D16" s="11"/>
      <c r="E16" s="14" t="s">
        <v>28</v>
      </c>
      <c r="F16" s="79">
        <v>2.86</v>
      </c>
      <c r="G16" s="14" t="s">
        <v>28</v>
      </c>
      <c r="H16" s="106">
        <v>4.29</v>
      </c>
      <c r="I16" s="40" t="s">
        <v>37</v>
      </c>
    </row>
    <row r="17" spans="1:9" s="83" customFormat="1" ht="48">
      <c r="A17" s="41">
        <v>11</v>
      </c>
      <c r="B17" s="37" t="s">
        <v>29</v>
      </c>
      <c r="C17" s="11"/>
      <c r="D17" s="11"/>
      <c r="E17" s="14" t="s">
        <v>30</v>
      </c>
      <c r="F17" s="79">
        <v>20.03</v>
      </c>
      <c r="G17" s="14" t="s">
        <v>30</v>
      </c>
      <c r="H17" s="113"/>
      <c r="I17" s="40" t="s">
        <v>41</v>
      </c>
    </row>
    <row r="18" spans="1:9" s="83" customFormat="1" ht="12">
      <c r="A18" s="41">
        <v>12</v>
      </c>
      <c r="B18" s="37" t="s">
        <v>38</v>
      </c>
      <c r="C18" s="11"/>
      <c r="D18" s="11"/>
      <c r="E18" s="14"/>
      <c r="F18" s="79">
        <v>7.51</v>
      </c>
      <c r="G18" s="14"/>
      <c r="H18" s="79">
        <v>7.51</v>
      </c>
      <c r="I18" s="40"/>
    </row>
    <row r="19" spans="1:9" s="83" customFormat="1" ht="12.75" thickBot="1">
      <c r="A19" s="64"/>
      <c r="B19" s="75" t="s">
        <v>35</v>
      </c>
      <c r="C19" s="50"/>
      <c r="D19" s="77"/>
      <c r="E19" s="78"/>
      <c r="F19" s="108">
        <f>SUM(F5:F18)</f>
        <v>360.03999999999996</v>
      </c>
      <c r="G19" s="78"/>
      <c r="H19" s="108">
        <f>SUM(H5:H18)</f>
        <v>360.06</v>
      </c>
      <c r="I19" s="81"/>
    </row>
    <row r="20" spans="1:5" ht="12.75">
      <c r="A20" s="2"/>
      <c r="B20" s="29"/>
      <c r="C20" s="2"/>
      <c r="E20" s="31"/>
    </row>
  </sheetData>
  <sheetProtection/>
  <mergeCells count="14">
    <mergeCell ref="A1:I1"/>
    <mergeCell ref="A2:I2"/>
    <mergeCell ref="A9:A10"/>
    <mergeCell ref="B9:B10"/>
    <mergeCell ref="F9:F10"/>
    <mergeCell ref="H9:H10"/>
    <mergeCell ref="C10:D10"/>
    <mergeCell ref="C9:D9"/>
    <mergeCell ref="A12:A13"/>
    <mergeCell ref="C13:D13"/>
    <mergeCell ref="C12:D12"/>
    <mergeCell ref="I12:I13"/>
    <mergeCell ref="H12:H13"/>
    <mergeCell ref="F12:F13"/>
  </mergeCells>
  <printOptions/>
  <pageMargins left="0.7874015748031497" right="0.7874015748031497" top="0.1968503937007874" bottom="0.1968503937007874" header="0.1968503937007874" footer="0.196850393700787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26"/>
  <sheetViews>
    <sheetView zoomScalePageLayoutView="0" workbookViewId="0" topLeftCell="A16">
      <selection activeCell="B26" sqref="B26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0" customWidth="1"/>
    <col min="7" max="7" width="20.75390625" style="23" customWidth="1"/>
    <col min="8" max="8" width="15.75390625" style="1" customWidth="1"/>
    <col min="9" max="9" width="15.75390625" style="57" customWidth="1"/>
  </cols>
  <sheetData>
    <row r="1" spans="1:9" ht="15.75">
      <c r="A1" s="125" t="s">
        <v>4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53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77.25" thickBot="1">
      <c r="A3" s="56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27" t="s">
        <v>16</v>
      </c>
      <c r="G3" s="27" t="s">
        <v>48</v>
      </c>
      <c r="H3" s="27" t="s">
        <v>63</v>
      </c>
      <c r="I3" s="27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18">
        <v>8</v>
      </c>
      <c r="I4" s="8">
        <v>9</v>
      </c>
    </row>
    <row r="5" spans="1:9" ht="108">
      <c r="A5" s="45">
        <v>1</v>
      </c>
      <c r="B5" s="76" t="s">
        <v>31</v>
      </c>
      <c r="C5" s="54"/>
      <c r="D5" s="54"/>
      <c r="E5" s="54" t="s">
        <v>19</v>
      </c>
      <c r="F5" s="96">
        <v>21.38</v>
      </c>
      <c r="G5" s="52" t="s">
        <v>68</v>
      </c>
      <c r="H5" s="96">
        <f>18.09+0.42+0.21+0.9+1.17+0.61</f>
        <v>21.4</v>
      </c>
      <c r="I5" s="40" t="s">
        <v>37</v>
      </c>
    </row>
    <row r="6" spans="1:9" ht="48">
      <c r="A6" s="39">
        <v>2</v>
      </c>
      <c r="B6" s="61" t="s">
        <v>36</v>
      </c>
      <c r="C6" s="9"/>
      <c r="D6" s="9"/>
      <c r="E6" s="9" t="s">
        <v>40</v>
      </c>
      <c r="F6" s="68">
        <v>0.8</v>
      </c>
      <c r="G6" s="15" t="s">
        <v>85</v>
      </c>
      <c r="H6" s="68">
        <v>0.81</v>
      </c>
      <c r="I6" s="40" t="s">
        <v>37</v>
      </c>
    </row>
    <row r="7" spans="1:9" ht="48">
      <c r="A7" s="39">
        <v>3</v>
      </c>
      <c r="B7" s="61" t="s">
        <v>33</v>
      </c>
      <c r="C7" s="9"/>
      <c r="D7" s="9"/>
      <c r="E7" s="9" t="s">
        <v>40</v>
      </c>
      <c r="F7" s="68">
        <v>20.24</v>
      </c>
      <c r="G7" s="15" t="s">
        <v>95</v>
      </c>
      <c r="H7" s="68">
        <v>20.25</v>
      </c>
      <c r="I7" s="40" t="s">
        <v>37</v>
      </c>
    </row>
    <row r="8" spans="1:9" ht="24">
      <c r="A8" s="133">
        <v>4</v>
      </c>
      <c r="B8" s="131" t="s">
        <v>6</v>
      </c>
      <c r="C8" s="117" t="s">
        <v>7</v>
      </c>
      <c r="D8" s="118"/>
      <c r="E8" s="14" t="s">
        <v>42</v>
      </c>
      <c r="F8" s="119">
        <v>8.3</v>
      </c>
      <c r="G8" s="14" t="s">
        <v>44</v>
      </c>
      <c r="H8" s="119">
        <v>8.3</v>
      </c>
      <c r="I8" s="51"/>
    </row>
    <row r="9" spans="1:9" ht="24" customHeight="1">
      <c r="A9" s="134"/>
      <c r="B9" s="132"/>
      <c r="C9" s="117" t="s">
        <v>8</v>
      </c>
      <c r="D9" s="118"/>
      <c r="E9" s="11" t="s">
        <v>9</v>
      </c>
      <c r="F9" s="120"/>
      <c r="G9" s="11" t="s">
        <v>9</v>
      </c>
      <c r="H9" s="120"/>
      <c r="I9" s="51"/>
    </row>
    <row r="10" spans="1:9" ht="24">
      <c r="A10" s="41">
        <v>5</v>
      </c>
      <c r="B10" s="86" t="s">
        <v>11</v>
      </c>
      <c r="C10" s="11"/>
      <c r="D10" s="16"/>
      <c r="E10" s="14" t="s">
        <v>42</v>
      </c>
      <c r="F10" s="80">
        <v>15.69</v>
      </c>
      <c r="G10" s="14" t="s">
        <v>44</v>
      </c>
      <c r="H10" s="80">
        <v>15.69</v>
      </c>
      <c r="I10" s="51"/>
    </row>
    <row r="11" spans="1:9" ht="12.75">
      <c r="A11" s="127">
        <v>6</v>
      </c>
      <c r="B11" s="129" t="s">
        <v>34</v>
      </c>
      <c r="C11" s="121" t="s">
        <v>45</v>
      </c>
      <c r="D11" s="122"/>
      <c r="E11" s="11" t="s">
        <v>23</v>
      </c>
      <c r="F11" s="143">
        <v>23.32</v>
      </c>
      <c r="G11" s="11" t="s">
        <v>23</v>
      </c>
      <c r="H11" s="119">
        <v>29.25</v>
      </c>
      <c r="I11" s="135" t="s">
        <v>37</v>
      </c>
    </row>
    <row r="12" spans="1:9" ht="24">
      <c r="A12" s="128"/>
      <c r="B12" s="130"/>
      <c r="C12" s="121" t="s">
        <v>46</v>
      </c>
      <c r="D12" s="122"/>
      <c r="E12" s="14" t="s">
        <v>42</v>
      </c>
      <c r="F12" s="144"/>
      <c r="G12" s="14" t="s">
        <v>44</v>
      </c>
      <c r="H12" s="120"/>
      <c r="I12" s="136"/>
    </row>
    <row r="13" spans="1:9" ht="36">
      <c r="A13" s="41">
        <v>7</v>
      </c>
      <c r="B13" s="62" t="s">
        <v>22</v>
      </c>
      <c r="C13" s="11"/>
      <c r="D13" s="11"/>
      <c r="E13" s="14" t="s">
        <v>24</v>
      </c>
      <c r="F13" s="79">
        <v>10.24</v>
      </c>
      <c r="G13" s="14" t="s">
        <v>44</v>
      </c>
      <c r="H13" s="79">
        <v>10.24</v>
      </c>
      <c r="I13" s="40" t="s">
        <v>25</v>
      </c>
    </row>
    <row r="14" spans="1:9" ht="48">
      <c r="A14" s="41">
        <v>8</v>
      </c>
      <c r="B14" s="62" t="s">
        <v>26</v>
      </c>
      <c r="C14" s="11"/>
      <c r="D14" s="11"/>
      <c r="E14" s="11" t="s">
        <v>19</v>
      </c>
      <c r="F14" s="79">
        <v>0.91</v>
      </c>
      <c r="G14" s="11" t="s">
        <v>19</v>
      </c>
      <c r="H14" s="79">
        <v>2.25</v>
      </c>
      <c r="I14" s="40" t="s">
        <v>37</v>
      </c>
    </row>
    <row r="15" spans="1:9" ht="24">
      <c r="A15" s="41">
        <v>9</v>
      </c>
      <c r="B15" s="37" t="s">
        <v>27</v>
      </c>
      <c r="C15" s="11"/>
      <c r="D15" s="11"/>
      <c r="E15" s="14" t="s">
        <v>28</v>
      </c>
      <c r="F15" s="79">
        <v>0.91</v>
      </c>
      <c r="G15" s="14" t="s">
        <v>28</v>
      </c>
      <c r="H15" s="106"/>
      <c r="I15" s="51"/>
    </row>
    <row r="16" spans="1:9" ht="48">
      <c r="A16" s="41">
        <v>10</v>
      </c>
      <c r="B16" s="37" t="s">
        <v>29</v>
      </c>
      <c r="C16" s="11"/>
      <c r="D16" s="11"/>
      <c r="E16" s="14" t="s">
        <v>30</v>
      </c>
      <c r="F16" s="79">
        <v>6.37</v>
      </c>
      <c r="G16" s="14" t="s">
        <v>30</v>
      </c>
      <c r="H16" s="113"/>
      <c r="I16" s="40" t="s">
        <v>41</v>
      </c>
    </row>
    <row r="17" spans="1:9" ht="12.75">
      <c r="A17" s="41">
        <v>11</v>
      </c>
      <c r="B17" s="37" t="s">
        <v>38</v>
      </c>
      <c r="C17" s="11"/>
      <c r="D17" s="11"/>
      <c r="E17" s="14"/>
      <c r="F17" s="79">
        <v>2.39</v>
      </c>
      <c r="G17" s="14"/>
      <c r="H17" s="79">
        <v>2.39</v>
      </c>
      <c r="I17" s="40"/>
    </row>
    <row r="18" spans="1:9" ht="13.5" thickBot="1">
      <c r="A18" s="64"/>
      <c r="B18" s="75" t="s">
        <v>35</v>
      </c>
      <c r="C18" s="50"/>
      <c r="D18" s="77"/>
      <c r="E18" s="78"/>
      <c r="F18" s="108">
        <f>SUM(F5:F17)</f>
        <v>110.54999999999998</v>
      </c>
      <c r="G18" s="78"/>
      <c r="H18" s="108">
        <f>SUM(H5:H17)</f>
        <v>110.57999999999998</v>
      </c>
      <c r="I18" s="81"/>
    </row>
    <row r="19" spans="2:5" ht="12.75">
      <c r="B19" s="34"/>
      <c r="C19" s="4"/>
      <c r="D19" s="3"/>
      <c r="E19" s="31"/>
    </row>
    <row r="20" spans="1:5" ht="12.75">
      <c r="A20" s="2"/>
      <c r="B20" s="29"/>
      <c r="C20" s="2"/>
      <c r="E20" s="31"/>
    </row>
    <row r="21" ht="12.75">
      <c r="E21" s="31"/>
    </row>
    <row r="22" ht="12.75">
      <c r="E22" s="31"/>
    </row>
    <row r="23" ht="12.75">
      <c r="E23" s="31"/>
    </row>
    <row r="24" ht="12.75">
      <c r="E24" s="31"/>
    </row>
    <row r="25" ht="12.75">
      <c r="E25" s="31"/>
    </row>
    <row r="26" ht="12.75">
      <c r="E26" s="31"/>
    </row>
  </sheetData>
  <sheetProtection/>
  <mergeCells count="15">
    <mergeCell ref="A1:I1"/>
    <mergeCell ref="A2:I2"/>
    <mergeCell ref="A8:A9"/>
    <mergeCell ref="B8:B9"/>
    <mergeCell ref="F8:F9"/>
    <mergeCell ref="H8:H9"/>
    <mergeCell ref="C9:D9"/>
    <mergeCell ref="C8:D8"/>
    <mergeCell ref="I11:I12"/>
    <mergeCell ref="B11:B12"/>
    <mergeCell ref="A11:A12"/>
    <mergeCell ref="C12:D12"/>
    <mergeCell ref="C11:D11"/>
    <mergeCell ref="F11:F12"/>
    <mergeCell ref="H11:H12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7"/>
  <sheetViews>
    <sheetView zoomScalePageLayoutView="0" workbookViewId="0" topLeftCell="A14">
      <selection activeCell="B35" sqref="B35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1" customWidth="1"/>
    <col min="7" max="7" width="20.75390625" style="23" customWidth="1"/>
    <col min="8" max="8" width="15.75390625" style="1" customWidth="1"/>
    <col min="9" max="9" width="15.75390625" style="57" customWidth="1"/>
  </cols>
  <sheetData>
    <row r="1" spans="1:9" ht="15.75">
      <c r="A1" s="125" t="s">
        <v>4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54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77.25" thickBot="1">
      <c r="A3" s="56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27" t="s">
        <v>16</v>
      </c>
      <c r="G3" s="27" t="s">
        <v>48</v>
      </c>
      <c r="H3" s="27" t="s">
        <v>63</v>
      </c>
      <c r="I3" s="27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18">
        <v>8</v>
      </c>
      <c r="I4" s="8">
        <v>9</v>
      </c>
    </row>
    <row r="5" spans="1:9" ht="84">
      <c r="A5" s="39">
        <v>1</v>
      </c>
      <c r="B5" s="61" t="s">
        <v>32</v>
      </c>
      <c r="C5" s="9"/>
      <c r="D5" s="9"/>
      <c r="E5" s="9" t="s">
        <v>19</v>
      </c>
      <c r="F5" s="68">
        <v>7.94</v>
      </c>
      <c r="G5" s="15" t="s">
        <v>70</v>
      </c>
      <c r="H5" s="103">
        <f>4.94+0.28+0.21+0.91+1+0.61</f>
        <v>7.950000000000001</v>
      </c>
      <c r="I5" s="40" t="s">
        <v>37</v>
      </c>
    </row>
    <row r="6" spans="1:9" ht="48">
      <c r="A6" s="39">
        <v>2</v>
      </c>
      <c r="B6" s="61" t="s">
        <v>36</v>
      </c>
      <c r="C6" s="9"/>
      <c r="D6" s="9"/>
      <c r="E6" s="9" t="s">
        <v>40</v>
      </c>
      <c r="F6" s="68">
        <v>0.42</v>
      </c>
      <c r="G6" s="14" t="s">
        <v>69</v>
      </c>
      <c r="H6" s="79">
        <v>0.85</v>
      </c>
      <c r="I6" s="40" t="s">
        <v>37</v>
      </c>
    </row>
    <row r="7" spans="1:9" ht="60">
      <c r="A7" s="39">
        <v>3</v>
      </c>
      <c r="B7" s="61" t="s">
        <v>33</v>
      </c>
      <c r="C7" s="9"/>
      <c r="D7" s="9"/>
      <c r="E7" s="9" t="s">
        <v>40</v>
      </c>
      <c r="F7" s="68">
        <v>7.33</v>
      </c>
      <c r="G7" s="14" t="s">
        <v>96</v>
      </c>
      <c r="H7" s="79">
        <f>0.73+0.19+6.45</f>
        <v>7.37</v>
      </c>
      <c r="I7" s="40" t="s">
        <v>37</v>
      </c>
    </row>
    <row r="8" spans="1:9" ht="24">
      <c r="A8" s="39">
        <v>4</v>
      </c>
      <c r="B8" s="86" t="s">
        <v>11</v>
      </c>
      <c r="C8" s="11"/>
      <c r="D8" s="16"/>
      <c r="E8" s="14" t="s">
        <v>42</v>
      </c>
      <c r="F8" s="80">
        <v>8.18</v>
      </c>
      <c r="G8" s="14" t="s">
        <v>44</v>
      </c>
      <c r="H8" s="80">
        <v>8.18</v>
      </c>
      <c r="I8" s="51"/>
    </row>
    <row r="9" spans="1:9" ht="12.75">
      <c r="A9" s="127">
        <v>5</v>
      </c>
      <c r="B9" s="62" t="s">
        <v>12</v>
      </c>
      <c r="C9" s="121" t="s">
        <v>45</v>
      </c>
      <c r="D9" s="122"/>
      <c r="E9" s="11" t="s">
        <v>23</v>
      </c>
      <c r="F9" s="143">
        <v>12.42</v>
      </c>
      <c r="G9" s="11" t="s">
        <v>23</v>
      </c>
      <c r="H9" s="119">
        <v>14.3</v>
      </c>
      <c r="I9" s="135" t="s">
        <v>37</v>
      </c>
    </row>
    <row r="10" spans="1:9" ht="24">
      <c r="A10" s="128"/>
      <c r="B10" s="62" t="s">
        <v>13</v>
      </c>
      <c r="C10" s="121" t="s">
        <v>46</v>
      </c>
      <c r="D10" s="122"/>
      <c r="E10" s="14" t="s">
        <v>10</v>
      </c>
      <c r="F10" s="144"/>
      <c r="G10" s="14" t="s">
        <v>44</v>
      </c>
      <c r="H10" s="120"/>
      <c r="I10" s="136"/>
    </row>
    <row r="11" spans="1:9" ht="36" customHeight="1">
      <c r="A11" s="39">
        <v>6</v>
      </c>
      <c r="B11" s="62" t="s">
        <v>22</v>
      </c>
      <c r="C11" s="11"/>
      <c r="D11" s="11"/>
      <c r="E11" s="14" t="s">
        <v>24</v>
      </c>
      <c r="F11" s="79">
        <v>5.39</v>
      </c>
      <c r="G11" s="14" t="s">
        <v>44</v>
      </c>
      <c r="H11" s="79">
        <v>5.39</v>
      </c>
      <c r="I11" s="40" t="s">
        <v>25</v>
      </c>
    </row>
    <row r="12" spans="1:9" ht="48">
      <c r="A12" s="39">
        <v>7</v>
      </c>
      <c r="B12" s="62" t="s">
        <v>26</v>
      </c>
      <c r="C12" s="12"/>
      <c r="D12" s="11"/>
      <c r="E12" s="11" t="s">
        <v>19</v>
      </c>
      <c r="F12" s="79">
        <v>0.48</v>
      </c>
      <c r="G12" s="11" t="s">
        <v>19</v>
      </c>
      <c r="H12" s="79">
        <v>1.98</v>
      </c>
      <c r="I12" s="40" t="s">
        <v>37</v>
      </c>
    </row>
    <row r="13" spans="1:9" ht="24">
      <c r="A13" s="39">
        <v>8</v>
      </c>
      <c r="B13" s="37" t="s">
        <v>27</v>
      </c>
      <c r="C13" s="12"/>
      <c r="D13" s="11"/>
      <c r="E13" s="14" t="s">
        <v>28</v>
      </c>
      <c r="F13" s="79">
        <v>0.48</v>
      </c>
      <c r="G13" s="14" t="s">
        <v>28</v>
      </c>
      <c r="H13" s="106"/>
      <c r="I13" s="51"/>
    </row>
    <row r="14" spans="1:9" ht="48">
      <c r="A14" s="39">
        <v>9</v>
      </c>
      <c r="B14" s="37" t="s">
        <v>29</v>
      </c>
      <c r="C14" s="12"/>
      <c r="D14" s="11"/>
      <c r="E14" s="14" t="s">
        <v>30</v>
      </c>
      <c r="F14" s="79">
        <v>3.39</v>
      </c>
      <c r="G14" s="14" t="s">
        <v>30</v>
      </c>
      <c r="H14" s="113"/>
      <c r="I14" s="40" t="s">
        <v>41</v>
      </c>
    </row>
    <row r="15" spans="1:9" ht="12.75">
      <c r="A15" s="39">
        <v>10</v>
      </c>
      <c r="B15" s="37" t="s">
        <v>38</v>
      </c>
      <c r="C15" s="12"/>
      <c r="D15" s="11"/>
      <c r="E15" s="14"/>
      <c r="F15" s="79">
        <v>1.27</v>
      </c>
      <c r="G15" s="14"/>
      <c r="H15" s="79">
        <v>1.27</v>
      </c>
      <c r="I15" s="40"/>
    </row>
    <row r="16" spans="1:9" ht="13.5" thickBot="1">
      <c r="A16" s="64"/>
      <c r="B16" s="74" t="s">
        <v>35</v>
      </c>
      <c r="C16" s="43"/>
      <c r="D16" s="65"/>
      <c r="E16" s="87"/>
      <c r="F16" s="44">
        <f>SUM(F5:F15)</f>
        <v>47.3</v>
      </c>
      <c r="G16" s="87"/>
      <c r="H16" s="44">
        <f>SUM(H5:H15)</f>
        <v>47.290000000000006</v>
      </c>
      <c r="I16" s="67"/>
    </row>
    <row r="17" spans="1:3" ht="12.75">
      <c r="A17" s="2"/>
      <c r="B17" s="29"/>
      <c r="C17" s="2"/>
    </row>
  </sheetData>
  <sheetProtection/>
  <mergeCells count="8">
    <mergeCell ref="A1:I1"/>
    <mergeCell ref="A2:I2"/>
    <mergeCell ref="A9:A10"/>
    <mergeCell ref="F9:F10"/>
    <mergeCell ref="H9:H10"/>
    <mergeCell ref="I9:I10"/>
    <mergeCell ref="C10:D10"/>
    <mergeCell ref="C9:D9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zoomScalePageLayoutView="0" workbookViewId="0" topLeftCell="A16">
      <selection activeCell="B28" sqref="B28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1" customWidth="1"/>
    <col min="7" max="7" width="20.75390625" style="23" customWidth="1"/>
    <col min="8" max="8" width="15.75390625" style="1" customWidth="1"/>
    <col min="9" max="9" width="15.75390625" style="57" customWidth="1"/>
  </cols>
  <sheetData>
    <row r="1" spans="1:9" ht="15.75">
      <c r="A1" s="125" t="s">
        <v>4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55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77.25" thickBot="1">
      <c r="A3" s="27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88" t="s">
        <v>16</v>
      </c>
      <c r="G3" s="27" t="s">
        <v>48</v>
      </c>
      <c r="H3" s="27" t="s">
        <v>63</v>
      </c>
      <c r="I3" s="27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38">
        <v>6</v>
      </c>
      <c r="G4" s="6">
        <v>7</v>
      </c>
      <c r="H4" s="18">
        <v>8</v>
      </c>
      <c r="I4" s="8">
        <v>9</v>
      </c>
    </row>
    <row r="5" spans="1:9" ht="72">
      <c r="A5" s="45">
        <v>1</v>
      </c>
      <c r="B5" s="76" t="s">
        <v>31</v>
      </c>
      <c r="C5" s="54"/>
      <c r="D5" s="54"/>
      <c r="E5" s="54" t="s">
        <v>19</v>
      </c>
      <c r="F5" s="107">
        <v>59.56</v>
      </c>
      <c r="G5" s="52" t="s">
        <v>71</v>
      </c>
      <c r="H5" s="96">
        <f>54.06+0.1+1.06+2.62+1.76</f>
        <v>59.6</v>
      </c>
      <c r="I5" s="40" t="s">
        <v>37</v>
      </c>
    </row>
    <row r="6" spans="1:9" ht="48">
      <c r="A6" s="39">
        <v>2</v>
      </c>
      <c r="B6" s="61" t="s">
        <v>36</v>
      </c>
      <c r="C6" s="9"/>
      <c r="D6" s="9"/>
      <c r="E6" s="9" t="s">
        <v>40</v>
      </c>
      <c r="F6" s="103">
        <v>2.22</v>
      </c>
      <c r="G6" s="15" t="s">
        <v>97</v>
      </c>
      <c r="H6" s="68">
        <f>1.11+1.12</f>
        <v>2.2300000000000004</v>
      </c>
      <c r="I6" s="40" t="s">
        <v>37</v>
      </c>
    </row>
    <row r="7" spans="1:9" ht="84">
      <c r="A7" s="39">
        <v>3</v>
      </c>
      <c r="B7" s="61" t="s">
        <v>33</v>
      </c>
      <c r="C7" s="9"/>
      <c r="D7" s="9"/>
      <c r="E7" s="9" t="s">
        <v>40</v>
      </c>
      <c r="F7" s="103">
        <v>56.4</v>
      </c>
      <c r="G7" s="15" t="s">
        <v>86</v>
      </c>
      <c r="H7" s="68">
        <f>1.7+3.83+1.04+4.97+44.89</f>
        <v>56.43</v>
      </c>
      <c r="I7" s="40" t="s">
        <v>37</v>
      </c>
    </row>
    <row r="8" spans="1:9" ht="24">
      <c r="A8" s="133">
        <v>4</v>
      </c>
      <c r="B8" s="131" t="s">
        <v>6</v>
      </c>
      <c r="C8" s="117" t="s">
        <v>7</v>
      </c>
      <c r="D8" s="118"/>
      <c r="E8" s="14" t="s">
        <v>42</v>
      </c>
      <c r="F8" s="145">
        <v>23.13</v>
      </c>
      <c r="G8" s="14" t="s">
        <v>44</v>
      </c>
      <c r="H8" s="119">
        <v>23.13</v>
      </c>
      <c r="I8" s="51"/>
    </row>
    <row r="9" spans="1:9" ht="12.75">
      <c r="A9" s="134"/>
      <c r="B9" s="132"/>
      <c r="C9" s="121" t="s">
        <v>8</v>
      </c>
      <c r="D9" s="122"/>
      <c r="E9" s="11" t="s">
        <v>9</v>
      </c>
      <c r="F9" s="146"/>
      <c r="G9" s="11" t="s">
        <v>9</v>
      </c>
      <c r="H9" s="120"/>
      <c r="I9" s="51"/>
    </row>
    <row r="10" spans="1:9" ht="24">
      <c r="A10" s="41">
        <v>5</v>
      </c>
      <c r="B10" s="89" t="s">
        <v>11</v>
      </c>
      <c r="C10" s="11"/>
      <c r="D10" s="16"/>
      <c r="E10" s="14" t="s">
        <v>42</v>
      </c>
      <c r="F10" s="69">
        <v>43.72</v>
      </c>
      <c r="G10" s="14" t="s">
        <v>44</v>
      </c>
      <c r="H10" s="80">
        <v>43.72</v>
      </c>
      <c r="I10" s="51"/>
    </row>
    <row r="11" spans="1:9" ht="12.75">
      <c r="A11" s="127">
        <v>6</v>
      </c>
      <c r="B11" s="129" t="s">
        <v>34</v>
      </c>
      <c r="C11" s="121" t="s">
        <v>45</v>
      </c>
      <c r="D11" s="122"/>
      <c r="E11" s="11" t="s">
        <v>23</v>
      </c>
      <c r="F11" s="123">
        <v>64.95</v>
      </c>
      <c r="G11" s="11" t="s">
        <v>23</v>
      </c>
      <c r="H11" s="119">
        <v>81.68</v>
      </c>
      <c r="I11" s="135" t="s">
        <v>37</v>
      </c>
    </row>
    <row r="12" spans="1:9" ht="24">
      <c r="A12" s="128"/>
      <c r="B12" s="130"/>
      <c r="C12" s="121" t="s">
        <v>46</v>
      </c>
      <c r="D12" s="122"/>
      <c r="E12" s="14" t="s">
        <v>10</v>
      </c>
      <c r="F12" s="124"/>
      <c r="G12" s="14" t="s">
        <v>44</v>
      </c>
      <c r="H12" s="120"/>
      <c r="I12" s="136"/>
    </row>
    <row r="13" spans="1:9" ht="36">
      <c r="A13" s="41">
        <v>7</v>
      </c>
      <c r="B13" s="62" t="s">
        <v>22</v>
      </c>
      <c r="C13" s="11"/>
      <c r="D13" s="11"/>
      <c r="E13" s="14" t="s">
        <v>24</v>
      </c>
      <c r="F13" s="106">
        <v>28.52</v>
      </c>
      <c r="G13" s="14" t="s">
        <v>44</v>
      </c>
      <c r="H13" s="79">
        <v>28.52</v>
      </c>
      <c r="I13" s="40" t="s">
        <v>25</v>
      </c>
    </row>
    <row r="14" spans="1:9" ht="48">
      <c r="A14" s="41">
        <v>8</v>
      </c>
      <c r="B14" s="62" t="s">
        <v>26</v>
      </c>
      <c r="C14" s="11"/>
      <c r="D14" s="11"/>
      <c r="E14" s="11" t="s">
        <v>19</v>
      </c>
      <c r="F14" s="106">
        <v>2.53</v>
      </c>
      <c r="G14" s="11" t="s">
        <v>19</v>
      </c>
      <c r="H14" s="79">
        <v>6</v>
      </c>
      <c r="I14" s="40" t="s">
        <v>37</v>
      </c>
    </row>
    <row r="15" spans="1:9" ht="24">
      <c r="A15" s="41">
        <v>9</v>
      </c>
      <c r="B15" s="37" t="s">
        <v>27</v>
      </c>
      <c r="C15" s="11"/>
      <c r="D15" s="11"/>
      <c r="E15" s="14" t="s">
        <v>28</v>
      </c>
      <c r="F15" s="106">
        <v>2.53</v>
      </c>
      <c r="G15" s="14" t="s">
        <v>28</v>
      </c>
      <c r="H15" s="106"/>
      <c r="I15" s="51"/>
    </row>
    <row r="16" spans="1:9" ht="48">
      <c r="A16" s="41">
        <v>10</v>
      </c>
      <c r="B16" s="37" t="s">
        <v>29</v>
      </c>
      <c r="C16" s="11"/>
      <c r="D16" s="11"/>
      <c r="E16" s="14" t="s">
        <v>30</v>
      </c>
      <c r="F16" s="106">
        <v>17.74</v>
      </c>
      <c r="G16" s="14" t="s">
        <v>30</v>
      </c>
      <c r="H16" s="106"/>
      <c r="I16" s="40" t="s">
        <v>41</v>
      </c>
    </row>
    <row r="17" spans="1:9" ht="12.75">
      <c r="A17" s="41">
        <v>11</v>
      </c>
      <c r="B17" s="37" t="s">
        <v>38</v>
      </c>
      <c r="C17" s="11"/>
      <c r="D17" s="11"/>
      <c r="E17" s="14"/>
      <c r="F17" s="79">
        <v>6.65</v>
      </c>
      <c r="G17" s="14"/>
      <c r="H17" s="79">
        <v>6.65</v>
      </c>
      <c r="I17" s="40"/>
    </row>
    <row r="18" spans="1:9" ht="13.5" thickBot="1">
      <c r="A18" s="64"/>
      <c r="B18" s="74" t="s">
        <v>35</v>
      </c>
      <c r="C18" s="43"/>
      <c r="D18" s="65"/>
      <c r="E18" s="87"/>
      <c r="F18" s="44">
        <f>SUM(F5:F17)</f>
        <v>307.94999999999993</v>
      </c>
      <c r="G18" s="87"/>
      <c r="H18" s="44">
        <f>SUM(H5:H17)</f>
        <v>307.9599999999999</v>
      </c>
      <c r="I18" s="67"/>
    </row>
    <row r="19" spans="1:3" ht="12.75">
      <c r="A19" s="2"/>
      <c r="B19" s="29"/>
      <c r="C19" s="2"/>
    </row>
  </sheetData>
  <sheetProtection/>
  <mergeCells count="15">
    <mergeCell ref="A1:I1"/>
    <mergeCell ref="A2:I2"/>
    <mergeCell ref="A8:A9"/>
    <mergeCell ref="B8:B9"/>
    <mergeCell ref="F8:F9"/>
    <mergeCell ref="H8:H9"/>
    <mergeCell ref="C9:D9"/>
    <mergeCell ref="C8:D8"/>
    <mergeCell ref="H11:H12"/>
    <mergeCell ref="I11:I12"/>
    <mergeCell ref="A11:A12"/>
    <mergeCell ref="B11:B12"/>
    <mergeCell ref="C12:D12"/>
    <mergeCell ref="C11:D11"/>
    <mergeCell ref="F11:F12"/>
  </mergeCells>
  <printOptions/>
  <pageMargins left="0.7874015748031497" right="0.7874015748031497" top="0.1968503937007874" bottom="0.1968503937007874" header="0.2362204724409449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4"/>
  <sheetViews>
    <sheetView zoomScalePageLayoutView="0" workbookViewId="0" topLeftCell="A16">
      <selection activeCell="A19" sqref="A19:IV33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1" customWidth="1"/>
    <col min="7" max="7" width="20.75390625" style="23" customWidth="1"/>
    <col min="8" max="8" width="15.75390625" style="1" customWidth="1"/>
    <col min="9" max="9" width="15.75390625" style="57" customWidth="1"/>
  </cols>
  <sheetData>
    <row r="1" spans="1:9" ht="15.75">
      <c r="A1" s="125" t="s">
        <v>4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56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77.25" thickBot="1">
      <c r="A3" s="56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27" t="s">
        <v>16</v>
      </c>
      <c r="G3" s="27" t="s">
        <v>48</v>
      </c>
      <c r="H3" s="27" t="s">
        <v>64</v>
      </c>
      <c r="I3" s="27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18">
        <v>8</v>
      </c>
      <c r="I4" s="8">
        <v>9</v>
      </c>
    </row>
    <row r="5" spans="1:9" s="83" customFormat="1" ht="84">
      <c r="A5" s="45">
        <v>1</v>
      </c>
      <c r="B5" s="76" t="s">
        <v>18</v>
      </c>
      <c r="C5" s="53"/>
      <c r="D5" s="54"/>
      <c r="E5" s="54" t="s">
        <v>19</v>
      </c>
      <c r="F5" s="96">
        <v>17.86</v>
      </c>
      <c r="G5" s="52" t="s">
        <v>72</v>
      </c>
      <c r="H5" s="96">
        <f>15.81+0.18+0.22+0.38+0.72+0.59</f>
        <v>17.9</v>
      </c>
      <c r="I5" s="40" t="s">
        <v>37</v>
      </c>
    </row>
    <row r="6" spans="1:9" s="83" customFormat="1" ht="48">
      <c r="A6" s="41">
        <v>2</v>
      </c>
      <c r="B6" s="61" t="s">
        <v>36</v>
      </c>
      <c r="C6" s="33"/>
      <c r="D6" s="9"/>
      <c r="E6" s="9" t="s">
        <v>40</v>
      </c>
      <c r="F6" s="68">
        <v>0.66</v>
      </c>
      <c r="G6" s="15" t="s">
        <v>73</v>
      </c>
      <c r="H6" s="68">
        <v>0.68</v>
      </c>
      <c r="I6" s="40" t="s">
        <v>37</v>
      </c>
    </row>
    <row r="7" spans="1:9" s="83" customFormat="1" ht="48">
      <c r="A7" s="41">
        <v>3</v>
      </c>
      <c r="B7" s="61" t="s">
        <v>33</v>
      </c>
      <c r="C7" s="33"/>
      <c r="D7" s="9"/>
      <c r="E7" s="9" t="s">
        <v>40</v>
      </c>
      <c r="F7" s="68">
        <v>16.91</v>
      </c>
      <c r="G7" s="15" t="s">
        <v>98</v>
      </c>
      <c r="H7" s="68">
        <v>16.92</v>
      </c>
      <c r="I7" s="40" t="s">
        <v>37</v>
      </c>
    </row>
    <row r="8" spans="1:9" s="83" customFormat="1" ht="24">
      <c r="A8" s="133">
        <v>4</v>
      </c>
      <c r="B8" s="131" t="s">
        <v>6</v>
      </c>
      <c r="C8" s="117" t="s">
        <v>7</v>
      </c>
      <c r="D8" s="118"/>
      <c r="E8" s="14" t="s">
        <v>42</v>
      </c>
      <c r="F8" s="119">
        <v>6.93</v>
      </c>
      <c r="G8" s="14" t="s">
        <v>44</v>
      </c>
      <c r="H8" s="119">
        <v>6.93</v>
      </c>
      <c r="I8" s="51"/>
    </row>
    <row r="9" spans="1:9" s="83" customFormat="1" ht="12">
      <c r="A9" s="134"/>
      <c r="B9" s="132"/>
      <c r="C9" s="117" t="s">
        <v>8</v>
      </c>
      <c r="D9" s="118"/>
      <c r="E9" s="11" t="s">
        <v>9</v>
      </c>
      <c r="F9" s="120"/>
      <c r="G9" s="11" t="s">
        <v>9</v>
      </c>
      <c r="H9" s="120"/>
      <c r="I9" s="51"/>
    </row>
    <row r="10" spans="1:9" s="83" customFormat="1" ht="24">
      <c r="A10" s="41">
        <v>5</v>
      </c>
      <c r="B10" s="86" t="s">
        <v>11</v>
      </c>
      <c r="C10" s="11"/>
      <c r="D10" s="16"/>
      <c r="E10" s="14" t="s">
        <v>42</v>
      </c>
      <c r="F10" s="80">
        <v>13.11</v>
      </c>
      <c r="G10" s="14" t="s">
        <v>44</v>
      </c>
      <c r="H10" s="80">
        <v>13.11</v>
      </c>
      <c r="I10" s="51"/>
    </row>
    <row r="11" spans="1:9" s="83" customFormat="1" ht="12">
      <c r="A11" s="127">
        <v>6</v>
      </c>
      <c r="B11" s="62" t="s">
        <v>12</v>
      </c>
      <c r="C11" s="121" t="s">
        <v>45</v>
      </c>
      <c r="D11" s="122"/>
      <c r="E11" s="11" t="s">
        <v>23</v>
      </c>
      <c r="F11" s="143">
        <v>19.47</v>
      </c>
      <c r="G11" s="11" t="s">
        <v>23</v>
      </c>
      <c r="H11" s="119">
        <v>24.76</v>
      </c>
      <c r="I11" s="135" t="s">
        <v>37</v>
      </c>
    </row>
    <row r="12" spans="1:9" s="83" customFormat="1" ht="24">
      <c r="A12" s="128"/>
      <c r="B12" s="62" t="s">
        <v>13</v>
      </c>
      <c r="C12" s="121" t="s">
        <v>46</v>
      </c>
      <c r="D12" s="122"/>
      <c r="E12" s="14" t="s">
        <v>10</v>
      </c>
      <c r="F12" s="144"/>
      <c r="G12" s="14" t="s">
        <v>44</v>
      </c>
      <c r="H12" s="120"/>
      <c r="I12" s="136"/>
    </row>
    <row r="13" spans="1:9" s="83" customFormat="1" ht="36">
      <c r="A13" s="41">
        <v>7</v>
      </c>
      <c r="B13" s="62" t="s">
        <v>22</v>
      </c>
      <c r="C13" s="11"/>
      <c r="D13" s="11"/>
      <c r="E13" s="14" t="s">
        <v>24</v>
      </c>
      <c r="F13" s="79">
        <v>8.55</v>
      </c>
      <c r="G13" s="14" t="s">
        <v>44</v>
      </c>
      <c r="H13" s="79">
        <v>8.55</v>
      </c>
      <c r="I13" s="40" t="s">
        <v>25</v>
      </c>
    </row>
    <row r="14" spans="1:9" s="83" customFormat="1" ht="48">
      <c r="A14" s="41">
        <v>8</v>
      </c>
      <c r="B14" s="62" t="s">
        <v>26</v>
      </c>
      <c r="C14" s="12"/>
      <c r="D14" s="11"/>
      <c r="E14" s="11" t="s">
        <v>19</v>
      </c>
      <c r="F14" s="79">
        <v>0.76</v>
      </c>
      <c r="G14" s="11" t="s">
        <v>19</v>
      </c>
      <c r="H14" s="79">
        <v>1.5</v>
      </c>
      <c r="I14" s="40" t="s">
        <v>37</v>
      </c>
    </row>
    <row r="15" spans="1:9" s="83" customFormat="1" ht="24">
      <c r="A15" s="41">
        <v>9</v>
      </c>
      <c r="B15" s="37" t="s">
        <v>27</v>
      </c>
      <c r="C15" s="12"/>
      <c r="D15" s="11"/>
      <c r="E15" s="14" t="s">
        <v>28</v>
      </c>
      <c r="F15" s="79">
        <v>0.76</v>
      </c>
      <c r="G15" s="14" t="s">
        <v>28</v>
      </c>
      <c r="H15" s="106"/>
      <c r="I15" s="51"/>
    </row>
    <row r="16" spans="1:9" s="83" customFormat="1" ht="48">
      <c r="A16" s="41">
        <v>10</v>
      </c>
      <c r="B16" s="37" t="s">
        <v>29</v>
      </c>
      <c r="C16" s="12"/>
      <c r="D16" s="11"/>
      <c r="E16" s="14" t="s">
        <v>30</v>
      </c>
      <c r="F16" s="79">
        <v>5.32</v>
      </c>
      <c r="G16" s="14" t="s">
        <v>30</v>
      </c>
      <c r="H16" s="106"/>
      <c r="I16" s="40" t="s">
        <v>41</v>
      </c>
    </row>
    <row r="17" spans="1:9" s="83" customFormat="1" ht="12">
      <c r="A17" s="41">
        <v>11</v>
      </c>
      <c r="B17" s="37" t="s">
        <v>38</v>
      </c>
      <c r="C17" s="12"/>
      <c r="D17" s="11"/>
      <c r="E17" s="14"/>
      <c r="F17" s="79">
        <v>1.99</v>
      </c>
      <c r="G17" s="14"/>
      <c r="H17" s="79">
        <v>1.99</v>
      </c>
      <c r="I17" s="40"/>
    </row>
    <row r="18" spans="1:9" s="83" customFormat="1" ht="12.75" thickBot="1">
      <c r="A18" s="55"/>
      <c r="B18" s="90" t="s">
        <v>35</v>
      </c>
      <c r="C18" s="91"/>
      <c r="D18" s="91"/>
      <c r="E18" s="43"/>
      <c r="F18" s="44">
        <f>SUM(F5:F17)</f>
        <v>92.32000000000001</v>
      </c>
      <c r="G18" s="43"/>
      <c r="H18" s="44">
        <f>SUM(H5:H17)</f>
        <v>92.33999999999999</v>
      </c>
      <c r="I18" s="67"/>
    </row>
    <row r="21" spans="1:9" ht="12.75">
      <c r="A21" s="2"/>
      <c r="B21" s="36"/>
      <c r="C21" s="4"/>
      <c r="D21" s="2"/>
      <c r="E21" s="5"/>
      <c r="F21" s="3"/>
      <c r="G21" s="5"/>
      <c r="H21" s="3"/>
      <c r="I21" s="71"/>
    </row>
    <row r="22" spans="1:9" ht="12.75">
      <c r="A22" s="5"/>
      <c r="B22" s="29"/>
      <c r="C22" s="4"/>
      <c r="D22" s="2"/>
      <c r="E22" s="5"/>
      <c r="F22" s="3"/>
      <c r="G22" s="5"/>
      <c r="H22" s="3"/>
      <c r="I22" s="71"/>
    </row>
    <row r="23" spans="1:9" ht="12.75">
      <c r="A23" s="2"/>
      <c r="B23" s="29"/>
      <c r="C23" s="2"/>
      <c r="D23" s="2"/>
      <c r="E23" s="5"/>
      <c r="F23" s="3"/>
      <c r="G23" s="5"/>
      <c r="H23" s="3"/>
      <c r="I23" s="71"/>
    </row>
    <row r="24" spans="1:9" ht="12.75">
      <c r="A24" s="2"/>
      <c r="B24" s="29"/>
      <c r="C24" s="2"/>
      <c r="D24" s="2"/>
      <c r="E24" s="5"/>
      <c r="F24" s="3"/>
      <c r="G24" s="5"/>
      <c r="H24" s="3"/>
      <c r="I24" s="71"/>
    </row>
  </sheetData>
  <sheetProtection/>
  <mergeCells count="14">
    <mergeCell ref="H8:H9"/>
    <mergeCell ref="C9:D9"/>
    <mergeCell ref="C8:D8"/>
    <mergeCell ref="A11:A12"/>
    <mergeCell ref="A8:A9"/>
    <mergeCell ref="B8:B9"/>
    <mergeCell ref="F8:F9"/>
    <mergeCell ref="H11:H12"/>
    <mergeCell ref="A1:I1"/>
    <mergeCell ref="A2:I2"/>
    <mergeCell ref="I11:I12"/>
    <mergeCell ref="F11:F12"/>
    <mergeCell ref="C11:D11"/>
    <mergeCell ref="C12:D12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8"/>
  <sheetViews>
    <sheetView zoomScalePageLayoutView="0" workbookViewId="0" topLeftCell="A19">
      <selection activeCell="F50" sqref="F50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1" customWidth="1"/>
    <col min="7" max="7" width="20.75390625" style="23" customWidth="1"/>
    <col min="8" max="8" width="15.75390625" style="1" customWidth="1"/>
    <col min="9" max="9" width="15.75390625" style="57" customWidth="1"/>
  </cols>
  <sheetData>
    <row r="1" spans="1:9" ht="15.75">
      <c r="A1" s="125" t="s">
        <v>4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57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77.25" thickBot="1">
      <c r="A3" s="56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27" t="s">
        <v>16</v>
      </c>
      <c r="G3" s="27" t="s">
        <v>48</v>
      </c>
      <c r="H3" s="27" t="s">
        <v>64</v>
      </c>
      <c r="I3" s="27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18">
        <v>8</v>
      </c>
      <c r="I4" s="8">
        <v>9</v>
      </c>
    </row>
    <row r="5" spans="1:9" ht="76.5">
      <c r="A5" s="45">
        <v>1</v>
      </c>
      <c r="B5" s="46" t="s">
        <v>32</v>
      </c>
      <c r="C5" s="85"/>
      <c r="D5" s="85"/>
      <c r="E5" s="85" t="s">
        <v>19</v>
      </c>
      <c r="F5" s="96">
        <v>36.67</v>
      </c>
      <c r="G5" s="111" t="s">
        <v>75</v>
      </c>
      <c r="H5" s="96">
        <f>31.62+0.05+2.02+1.81+1.17</f>
        <v>36.67000000000001</v>
      </c>
      <c r="I5" s="40" t="s">
        <v>37</v>
      </c>
    </row>
    <row r="6" spans="1:9" ht="48">
      <c r="A6" s="39">
        <v>2</v>
      </c>
      <c r="B6" s="26" t="s">
        <v>36</v>
      </c>
      <c r="C6" s="73"/>
      <c r="D6" s="73"/>
      <c r="E6" s="73" t="s">
        <v>40</v>
      </c>
      <c r="F6" s="103">
        <v>1.37</v>
      </c>
      <c r="G6" s="112" t="s">
        <v>74</v>
      </c>
      <c r="H6" s="68">
        <f>0.37+1.7</f>
        <v>2.07</v>
      </c>
      <c r="I6" s="40" t="s">
        <v>37</v>
      </c>
    </row>
    <row r="7" spans="1:9" ht="48">
      <c r="A7" s="39">
        <v>3</v>
      </c>
      <c r="B7" s="26" t="s">
        <v>33</v>
      </c>
      <c r="C7" s="73"/>
      <c r="D7" s="73"/>
      <c r="E7" s="73" t="s">
        <v>40</v>
      </c>
      <c r="F7" s="68">
        <v>34.72</v>
      </c>
      <c r="G7" s="15" t="s">
        <v>87</v>
      </c>
      <c r="H7" s="68">
        <v>34.73</v>
      </c>
      <c r="I7" s="40" t="s">
        <v>37</v>
      </c>
    </row>
    <row r="8" spans="1:9" ht="24">
      <c r="A8" s="133">
        <v>4</v>
      </c>
      <c r="B8" s="139" t="s">
        <v>6</v>
      </c>
      <c r="C8" s="117" t="s">
        <v>7</v>
      </c>
      <c r="D8" s="118"/>
      <c r="E8" s="14" t="s">
        <v>42</v>
      </c>
      <c r="F8" s="119">
        <v>14.24</v>
      </c>
      <c r="G8" s="14" t="s">
        <v>44</v>
      </c>
      <c r="H8" s="119">
        <v>14.24</v>
      </c>
      <c r="I8" s="60"/>
    </row>
    <row r="9" spans="1:9" ht="12.75">
      <c r="A9" s="134"/>
      <c r="B9" s="140"/>
      <c r="C9" s="117" t="s">
        <v>8</v>
      </c>
      <c r="D9" s="118"/>
      <c r="E9" s="11" t="s">
        <v>9</v>
      </c>
      <c r="F9" s="147"/>
      <c r="G9" s="11" t="s">
        <v>9</v>
      </c>
      <c r="H9" s="120"/>
      <c r="I9" s="60"/>
    </row>
    <row r="10" spans="1:9" ht="25.5">
      <c r="A10" s="41">
        <v>5</v>
      </c>
      <c r="B10" s="35" t="s">
        <v>11</v>
      </c>
      <c r="C10" s="11"/>
      <c r="D10" s="16"/>
      <c r="E10" s="14" t="s">
        <v>42</v>
      </c>
      <c r="F10" s="80">
        <v>26.92</v>
      </c>
      <c r="G10" s="14" t="s">
        <v>44</v>
      </c>
      <c r="H10" s="80">
        <v>26.92</v>
      </c>
      <c r="I10" s="60"/>
    </row>
    <row r="11" spans="1:9" ht="12.75">
      <c r="A11" s="127">
        <v>6</v>
      </c>
      <c r="B11" s="137" t="s">
        <v>34</v>
      </c>
      <c r="C11" s="121" t="s">
        <v>45</v>
      </c>
      <c r="D11" s="122"/>
      <c r="E11" s="11" t="s">
        <v>23</v>
      </c>
      <c r="F11" s="143">
        <v>39.99</v>
      </c>
      <c r="G11" s="11" t="s">
        <v>23</v>
      </c>
      <c r="H11" s="119">
        <v>46.9</v>
      </c>
      <c r="I11" s="148" t="s">
        <v>37</v>
      </c>
    </row>
    <row r="12" spans="1:9" ht="24">
      <c r="A12" s="128"/>
      <c r="B12" s="138"/>
      <c r="C12" s="121" t="s">
        <v>46</v>
      </c>
      <c r="D12" s="122"/>
      <c r="E12" s="14" t="s">
        <v>42</v>
      </c>
      <c r="F12" s="144"/>
      <c r="G12" s="14" t="s">
        <v>44</v>
      </c>
      <c r="H12" s="120"/>
      <c r="I12" s="149"/>
    </row>
    <row r="13" spans="1:9" ht="38.25">
      <c r="A13" s="41">
        <v>7</v>
      </c>
      <c r="B13" s="20" t="s">
        <v>22</v>
      </c>
      <c r="C13" s="10"/>
      <c r="D13" s="10"/>
      <c r="E13" s="17" t="s">
        <v>24</v>
      </c>
      <c r="F13" s="79">
        <v>17.56</v>
      </c>
      <c r="G13" s="14" t="s">
        <v>44</v>
      </c>
      <c r="H13" s="79">
        <v>17.56</v>
      </c>
      <c r="I13" s="40" t="s">
        <v>25</v>
      </c>
    </row>
    <row r="14" spans="1:9" ht="48">
      <c r="A14" s="41">
        <v>8</v>
      </c>
      <c r="B14" s="20" t="s">
        <v>26</v>
      </c>
      <c r="C14" s="11"/>
      <c r="D14" s="11"/>
      <c r="E14" s="11" t="s">
        <v>19</v>
      </c>
      <c r="F14" s="79">
        <v>1.56</v>
      </c>
      <c r="G14" s="11" t="s">
        <v>19</v>
      </c>
      <c r="H14" s="79">
        <v>3.75</v>
      </c>
      <c r="I14" s="40" t="s">
        <v>37</v>
      </c>
    </row>
    <row r="15" spans="1:9" ht="48">
      <c r="A15" s="41">
        <v>9</v>
      </c>
      <c r="B15" s="24" t="s">
        <v>27</v>
      </c>
      <c r="C15" s="11"/>
      <c r="D15" s="11"/>
      <c r="E15" s="14" t="s">
        <v>28</v>
      </c>
      <c r="F15" s="79">
        <v>1.56</v>
      </c>
      <c r="G15" s="14" t="s">
        <v>28</v>
      </c>
      <c r="H15" s="106">
        <v>2.69</v>
      </c>
      <c r="I15" s="40" t="s">
        <v>37</v>
      </c>
    </row>
    <row r="16" spans="1:9" ht="51">
      <c r="A16" s="41">
        <v>10</v>
      </c>
      <c r="B16" s="24" t="s">
        <v>29</v>
      </c>
      <c r="C16" s="10"/>
      <c r="D16" s="10"/>
      <c r="E16" s="17" t="s">
        <v>30</v>
      </c>
      <c r="F16" s="79">
        <v>10.92</v>
      </c>
      <c r="G16" s="17" t="s">
        <v>30</v>
      </c>
      <c r="H16" s="106"/>
      <c r="I16" s="59" t="s">
        <v>41</v>
      </c>
    </row>
    <row r="17" spans="1:9" ht="12.75">
      <c r="A17" s="41">
        <v>11</v>
      </c>
      <c r="B17" s="24" t="s">
        <v>38</v>
      </c>
      <c r="C17" s="10"/>
      <c r="D17" s="10"/>
      <c r="E17" s="17"/>
      <c r="F17" s="79">
        <v>4.1</v>
      </c>
      <c r="G17" s="17"/>
      <c r="H17" s="79">
        <v>4.1</v>
      </c>
      <c r="I17" s="59"/>
    </row>
    <row r="18" spans="1:9" s="83" customFormat="1" ht="12.75" thickBot="1">
      <c r="A18" s="55"/>
      <c r="B18" s="90" t="s">
        <v>35</v>
      </c>
      <c r="C18" s="91"/>
      <c r="D18" s="91"/>
      <c r="E18" s="43"/>
      <c r="F18" s="44">
        <f>SUM(F5:F17)</f>
        <v>189.60999999999999</v>
      </c>
      <c r="G18" s="43"/>
      <c r="H18" s="44">
        <f>SUM(H5:H17)</f>
        <v>189.63</v>
      </c>
      <c r="I18" s="67"/>
    </row>
  </sheetData>
  <sheetProtection/>
  <mergeCells count="15">
    <mergeCell ref="H11:H12"/>
    <mergeCell ref="I11:I12"/>
    <mergeCell ref="F11:F12"/>
    <mergeCell ref="A11:A12"/>
    <mergeCell ref="C12:D12"/>
    <mergeCell ref="C11:D11"/>
    <mergeCell ref="B11:B12"/>
    <mergeCell ref="B8:B9"/>
    <mergeCell ref="F8:F9"/>
    <mergeCell ref="H8:H9"/>
    <mergeCell ref="C9:D9"/>
    <mergeCell ref="C8:D8"/>
    <mergeCell ref="A1:I1"/>
    <mergeCell ref="A2:I2"/>
    <mergeCell ref="A8:A9"/>
  </mergeCells>
  <printOptions/>
  <pageMargins left="0.7874015748031497" right="0.7874015748031497" top="0.1968503937007874" bottom="0.1968503937007874" header="0.2362204724409449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8"/>
  <sheetViews>
    <sheetView zoomScalePageLayoutView="0" workbookViewId="0" topLeftCell="A16">
      <selection activeCell="B40" sqref="B40"/>
    </sheetView>
  </sheetViews>
  <sheetFormatPr defaultColWidth="9.00390625" defaultRowHeight="12.75"/>
  <cols>
    <col min="1" max="1" width="6.75390625" style="0" customWidth="1"/>
    <col min="2" max="2" width="27.75390625" style="30" customWidth="1"/>
    <col min="3" max="3" width="7.75390625" style="0" customWidth="1"/>
    <col min="4" max="4" width="9.75390625" style="0" customWidth="1"/>
    <col min="5" max="5" width="16.75390625" style="23" customWidth="1"/>
    <col min="6" max="6" width="10.75390625" style="1" customWidth="1"/>
    <col min="7" max="7" width="20.75390625" style="0" customWidth="1"/>
    <col min="8" max="8" width="15.75390625" style="1" customWidth="1"/>
    <col min="9" max="9" width="15.75390625" style="57" customWidth="1"/>
  </cols>
  <sheetData>
    <row r="1" spans="1:9" ht="15.75">
      <c r="A1" s="125" t="s">
        <v>4</v>
      </c>
      <c r="B1" s="125"/>
      <c r="C1" s="125"/>
      <c r="D1" s="125"/>
      <c r="E1" s="125"/>
      <c r="F1" s="125"/>
      <c r="G1" s="125"/>
      <c r="H1" s="125"/>
      <c r="I1" s="125"/>
    </row>
    <row r="2" spans="1:9" ht="13.5" thickBot="1">
      <c r="A2" s="126" t="s">
        <v>58</v>
      </c>
      <c r="B2" s="126"/>
      <c r="C2" s="126"/>
      <c r="D2" s="126"/>
      <c r="E2" s="126"/>
      <c r="F2" s="126"/>
      <c r="G2" s="126"/>
      <c r="H2" s="126"/>
      <c r="I2" s="126"/>
    </row>
    <row r="3" spans="1:9" s="57" customFormat="1" ht="77.25" thickBot="1">
      <c r="A3" s="56" t="s">
        <v>0</v>
      </c>
      <c r="B3" s="27" t="s">
        <v>15</v>
      </c>
      <c r="C3" s="27" t="s">
        <v>1</v>
      </c>
      <c r="D3" s="56" t="s">
        <v>2</v>
      </c>
      <c r="E3" s="27" t="s">
        <v>3</v>
      </c>
      <c r="F3" s="27" t="s">
        <v>16</v>
      </c>
      <c r="G3" s="27" t="s">
        <v>48</v>
      </c>
      <c r="H3" s="27" t="s">
        <v>64</v>
      </c>
      <c r="I3" s="27" t="s">
        <v>17</v>
      </c>
    </row>
    <row r="4" spans="1:9" ht="13.5" thickBot="1">
      <c r="A4" s="7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18">
        <v>8</v>
      </c>
      <c r="I4" s="8">
        <v>9</v>
      </c>
    </row>
    <row r="5" spans="1:9" s="83" customFormat="1" ht="84">
      <c r="A5" s="39">
        <v>1</v>
      </c>
      <c r="B5" s="61" t="s">
        <v>32</v>
      </c>
      <c r="C5" s="9"/>
      <c r="D5" s="9"/>
      <c r="E5" s="9" t="s">
        <v>19</v>
      </c>
      <c r="F5" s="68">
        <v>13.44</v>
      </c>
      <c r="G5" s="15" t="s">
        <v>77</v>
      </c>
      <c r="H5" s="68">
        <f>10.27+0.05+1.32+0.47+0.73+0.61</f>
        <v>13.450000000000001</v>
      </c>
      <c r="I5" s="40" t="s">
        <v>37</v>
      </c>
    </row>
    <row r="6" spans="1:9" s="83" customFormat="1" ht="48">
      <c r="A6" s="39">
        <v>2</v>
      </c>
      <c r="B6" s="61" t="s">
        <v>36</v>
      </c>
      <c r="C6" s="9"/>
      <c r="D6" s="9"/>
      <c r="E6" s="9" t="s">
        <v>40</v>
      </c>
      <c r="F6" s="68">
        <v>0.5</v>
      </c>
      <c r="G6" s="15" t="s">
        <v>76</v>
      </c>
      <c r="H6" s="68">
        <f>0.37+0.76</f>
        <v>1.13</v>
      </c>
      <c r="I6" s="40" t="s">
        <v>37</v>
      </c>
    </row>
    <row r="7" spans="1:9" s="83" customFormat="1" ht="48">
      <c r="A7" s="39">
        <v>3</v>
      </c>
      <c r="B7" s="61" t="s">
        <v>33</v>
      </c>
      <c r="C7" s="9"/>
      <c r="D7" s="9"/>
      <c r="E7" s="9" t="s">
        <v>40</v>
      </c>
      <c r="F7" s="68">
        <v>12.72</v>
      </c>
      <c r="G7" s="15" t="s">
        <v>99</v>
      </c>
      <c r="H7" s="68">
        <v>12.72</v>
      </c>
      <c r="I7" s="40" t="s">
        <v>37</v>
      </c>
    </row>
    <row r="8" spans="1:9" s="83" customFormat="1" ht="24">
      <c r="A8" s="133">
        <v>4</v>
      </c>
      <c r="B8" s="131" t="s">
        <v>6</v>
      </c>
      <c r="C8" s="117" t="s">
        <v>7</v>
      </c>
      <c r="D8" s="118"/>
      <c r="E8" s="14" t="s">
        <v>42</v>
      </c>
      <c r="F8" s="119">
        <v>5.22</v>
      </c>
      <c r="G8" s="14" t="s">
        <v>44</v>
      </c>
      <c r="H8" s="119">
        <v>5.22</v>
      </c>
      <c r="I8" s="51"/>
    </row>
    <row r="9" spans="1:9" s="83" customFormat="1" ht="12">
      <c r="A9" s="134"/>
      <c r="B9" s="132"/>
      <c r="C9" s="117" t="s">
        <v>8</v>
      </c>
      <c r="D9" s="118"/>
      <c r="E9" s="11" t="s">
        <v>9</v>
      </c>
      <c r="F9" s="120"/>
      <c r="G9" s="11" t="s">
        <v>9</v>
      </c>
      <c r="H9" s="120"/>
      <c r="I9" s="51"/>
    </row>
    <row r="10" spans="1:9" s="83" customFormat="1" ht="24">
      <c r="A10" s="41">
        <v>5</v>
      </c>
      <c r="B10" s="86" t="s">
        <v>11</v>
      </c>
      <c r="C10" s="11"/>
      <c r="D10" s="16"/>
      <c r="E10" s="14" t="s">
        <v>42</v>
      </c>
      <c r="F10" s="80">
        <v>9.86</v>
      </c>
      <c r="G10" s="14" t="s">
        <v>44</v>
      </c>
      <c r="H10" s="80">
        <v>9.86</v>
      </c>
      <c r="I10" s="51"/>
    </row>
    <row r="11" spans="1:9" s="83" customFormat="1" ht="12">
      <c r="A11" s="127">
        <v>6</v>
      </c>
      <c r="B11" s="129" t="s">
        <v>34</v>
      </c>
      <c r="C11" s="121" t="s">
        <v>45</v>
      </c>
      <c r="D11" s="122"/>
      <c r="E11" s="11" t="s">
        <v>23</v>
      </c>
      <c r="F11" s="143">
        <v>14.65</v>
      </c>
      <c r="G11" s="11" t="s">
        <v>23</v>
      </c>
      <c r="H11" s="119">
        <v>14.66</v>
      </c>
      <c r="I11" s="135" t="s">
        <v>37</v>
      </c>
    </row>
    <row r="12" spans="1:9" s="83" customFormat="1" ht="24">
      <c r="A12" s="128"/>
      <c r="B12" s="130"/>
      <c r="C12" s="121" t="s">
        <v>46</v>
      </c>
      <c r="D12" s="122"/>
      <c r="E12" s="14" t="s">
        <v>42</v>
      </c>
      <c r="F12" s="144"/>
      <c r="G12" s="14" t="s">
        <v>44</v>
      </c>
      <c r="H12" s="120"/>
      <c r="I12" s="136"/>
    </row>
    <row r="13" spans="1:9" s="83" customFormat="1" ht="36">
      <c r="A13" s="41">
        <v>7</v>
      </c>
      <c r="B13" s="62" t="s">
        <v>22</v>
      </c>
      <c r="C13" s="11"/>
      <c r="D13" s="11"/>
      <c r="E13" s="14" t="s">
        <v>24</v>
      </c>
      <c r="F13" s="79">
        <v>6.43</v>
      </c>
      <c r="G13" s="14" t="s">
        <v>44</v>
      </c>
      <c r="H13" s="79">
        <v>6.43</v>
      </c>
      <c r="I13" s="40" t="s">
        <v>25</v>
      </c>
    </row>
    <row r="14" spans="1:9" s="83" customFormat="1" ht="48">
      <c r="A14" s="41">
        <v>8</v>
      </c>
      <c r="B14" s="62" t="s">
        <v>26</v>
      </c>
      <c r="C14" s="12"/>
      <c r="D14" s="11"/>
      <c r="E14" s="11" t="s">
        <v>19</v>
      </c>
      <c r="F14" s="79">
        <v>0.57</v>
      </c>
      <c r="G14" s="11" t="s">
        <v>19</v>
      </c>
      <c r="H14" s="79">
        <v>0.75</v>
      </c>
      <c r="I14" s="40" t="s">
        <v>37</v>
      </c>
    </row>
    <row r="15" spans="1:9" s="83" customFormat="1" ht="24">
      <c r="A15" s="41">
        <v>9</v>
      </c>
      <c r="B15" s="37" t="s">
        <v>27</v>
      </c>
      <c r="C15" s="12"/>
      <c r="D15" s="11"/>
      <c r="E15" s="14" t="s">
        <v>28</v>
      </c>
      <c r="F15" s="79">
        <v>0.57</v>
      </c>
      <c r="G15" s="14" t="s">
        <v>28</v>
      </c>
      <c r="H15" s="106"/>
      <c r="I15" s="51"/>
    </row>
    <row r="16" spans="1:9" s="83" customFormat="1" ht="12">
      <c r="A16" s="41">
        <v>10</v>
      </c>
      <c r="B16" s="37" t="s">
        <v>38</v>
      </c>
      <c r="C16" s="12"/>
      <c r="D16" s="11"/>
      <c r="E16" s="14"/>
      <c r="F16" s="79">
        <v>1.5</v>
      </c>
      <c r="G16" s="14"/>
      <c r="H16" s="106">
        <v>1.5</v>
      </c>
      <c r="I16" s="51"/>
    </row>
    <row r="17" spans="1:9" s="83" customFormat="1" ht="12">
      <c r="A17" s="41">
        <v>11</v>
      </c>
      <c r="B17" s="37" t="s">
        <v>39</v>
      </c>
      <c r="C17" s="12"/>
      <c r="D17" s="11"/>
      <c r="E17" s="14"/>
      <c r="F17" s="79">
        <v>1.79</v>
      </c>
      <c r="G17" s="14"/>
      <c r="H17" s="79">
        <v>1.79</v>
      </c>
      <c r="I17" s="51"/>
    </row>
    <row r="18" spans="1:9" s="83" customFormat="1" ht="12.75" thickBot="1">
      <c r="A18" s="55"/>
      <c r="B18" s="90" t="s">
        <v>35</v>
      </c>
      <c r="C18" s="91"/>
      <c r="D18" s="91"/>
      <c r="E18" s="43"/>
      <c r="F18" s="44">
        <f>SUM(F5:F17)</f>
        <v>67.25</v>
      </c>
      <c r="G18" s="43"/>
      <c r="H18" s="44">
        <f>SUM(H5:H17)</f>
        <v>67.51</v>
      </c>
      <c r="I18" s="67"/>
    </row>
  </sheetData>
  <sheetProtection/>
  <mergeCells count="15">
    <mergeCell ref="A1:I1"/>
    <mergeCell ref="A2:I2"/>
    <mergeCell ref="A8:A9"/>
    <mergeCell ref="B8:B9"/>
    <mergeCell ref="F8:F9"/>
    <mergeCell ref="H8:H9"/>
    <mergeCell ref="C9:D9"/>
    <mergeCell ref="C8:D8"/>
    <mergeCell ref="A11:A12"/>
    <mergeCell ref="I11:I12"/>
    <mergeCell ref="H11:H12"/>
    <mergeCell ref="F11:F12"/>
    <mergeCell ref="B11:B12"/>
    <mergeCell ref="C12:D12"/>
    <mergeCell ref="C11:D11"/>
  </mergeCells>
  <printOptions/>
  <pageMargins left="0.7874015748031497" right="0.7874015748031497" top="0.1968503937007874" bottom="0.1968503937007874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JEU</dc:creator>
  <cp:keywords/>
  <dc:description/>
  <cp:lastModifiedBy>User</cp:lastModifiedBy>
  <cp:lastPrinted>2014-04-29T10:48:07Z</cp:lastPrinted>
  <dcterms:created xsi:type="dcterms:W3CDTF">2011-05-26T04:58:23Z</dcterms:created>
  <dcterms:modified xsi:type="dcterms:W3CDTF">2014-05-14T09:45:05Z</dcterms:modified>
  <cp:category/>
  <cp:version/>
  <cp:contentType/>
  <cp:contentStatus/>
</cp:coreProperties>
</file>